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5-26\01. National Publications\Q2\Final\"/>
    </mc:Choice>
  </mc:AlternateContent>
  <xr:revisionPtr revIDLastSave="0" documentId="8_{E07B2E9E-4DB6-4E05-9F05-1D55F34F4E0E}" xr6:coauthVersionLast="47" xr6:coauthVersionMax="47" xr10:uidLastSave="{00000000-0000-0000-0000-000000000000}"/>
  <workbookProtection workbookAlgorithmName="SHA-512" workbookHashValue="j47VlMZ1K3kMTZSEk9Rth/IKT2ws2IhC+pGedvUItQyQ2BLCXM5hmzHr34/VlcvHIHRnjI2qQQq1BEnJTVW88g==" workbookSaltValue="irOfEsOC97CxmU7C8zWxUQ==" workbookSpinCount="100000" lockStructure="1"/>
  <bookViews>
    <workbookView xWindow="-110" yWindow="-110" windowWidth="19420" windowHeight="11500" xr2:uid="{00000000-000D-0000-FFFF-FFFF00000000}"/>
  </bookViews>
  <sheets>
    <sheet name="Summary" sheetId="1" r:id="rId1"/>
    <sheet name="BUF" sheetId="2" r:id="rId2"/>
    <sheet name="NMA" sheetId="3" r:id="rId3"/>
    <sheet name="EC101" sheetId="4" r:id="rId4"/>
    <sheet name="EC102" sheetId="5" r:id="rId5"/>
    <sheet name="EC104" sheetId="6" r:id="rId6"/>
    <sheet name="EC105" sheetId="7" r:id="rId7"/>
    <sheet name="EC106" sheetId="8" r:id="rId8"/>
    <sheet name="EC108" sheetId="9" r:id="rId9"/>
    <sheet name="EC109" sheetId="10" r:id="rId10"/>
    <sheet name="DC10" sheetId="11" r:id="rId11"/>
    <sheet name="EC121" sheetId="12" r:id="rId12"/>
    <sheet name="EC122" sheetId="13" r:id="rId13"/>
    <sheet name="EC123" sheetId="14" r:id="rId14"/>
    <sheet name="EC124" sheetId="15" r:id="rId15"/>
    <sheet name="EC126" sheetId="16" r:id="rId16"/>
    <sheet name="EC129" sheetId="17" r:id="rId17"/>
    <sheet name="DC12" sheetId="18" r:id="rId18"/>
    <sheet name="EC131" sheetId="19" r:id="rId19"/>
    <sheet name="EC135" sheetId="20" r:id="rId20"/>
    <sheet name="EC136" sheetId="21" r:id="rId21"/>
    <sheet name="EC137" sheetId="22" r:id="rId22"/>
    <sheet name="EC138" sheetId="23" r:id="rId23"/>
    <sheet name="EC139" sheetId="24" r:id="rId24"/>
    <sheet name="DC13" sheetId="25" r:id="rId25"/>
    <sheet name="EC141" sheetId="26" r:id="rId26"/>
    <sheet name="EC142" sheetId="27" r:id="rId27"/>
    <sheet name="EC145" sheetId="28" r:id="rId28"/>
    <sheet name="DC14" sheetId="29" r:id="rId29"/>
    <sheet name="EC153" sheetId="30" r:id="rId30"/>
    <sheet name="EC154" sheetId="31" r:id="rId31"/>
    <sheet name="EC155" sheetId="32" r:id="rId32"/>
    <sheet name="EC156" sheetId="33" r:id="rId33"/>
    <sheet name="EC157" sheetId="34" r:id="rId34"/>
    <sheet name="DC15" sheetId="35" r:id="rId35"/>
    <sheet name="EC441" sheetId="36" r:id="rId36"/>
    <sheet name="EC442" sheetId="37" r:id="rId37"/>
    <sheet name="EC443" sheetId="38" r:id="rId38"/>
    <sheet name="EC444" sheetId="39" r:id="rId39"/>
    <sheet name="DC44" sheetId="40" r:id="rId40"/>
  </sheets>
  <definedNames>
    <definedName name="_xlnm.Print_Area" localSheetId="1">BUF!$A$1:$X$128</definedName>
    <definedName name="_xlnm.Print_Area" localSheetId="10">'DC10'!$A$1:$X$128</definedName>
    <definedName name="_xlnm.Print_Area" localSheetId="17">'DC12'!$A$1:$X$128</definedName>
    <definedName name="_xlnm.Print_Area" localSheetId="24">'DC13'!$A$1:$X$128</definedName>
    <definedName name="_xlnm.Print_Area" localSheetId="28">'DC14'!$A$1:$X$128</definedName>
    <definedName name="_xlnm.Print_Area" localSheetId="34">'DC15'!$A$1:$X$128</definedName>
    <definedName name="_xlnm.Print_Area" localSheetId="39">'DC44'!$A$1:$X$128</definedName>
    <definedName name="_xlnm.Print_Area" localSheetId="3">'EC101'!$A$1:$X$128</definedName>
    <definedName name="_xlnm.Print_Area" localSheetId="4">'EC102'!$A$1:$X$128</definedName>
    <definedName name="_xlnm.Print_Area" localSheetId="5">'EC104'!$A$1:$X$128</definedName>
    <definedName name="_xlnm.Print_Area" localSheetId="6">'EC105'!$A$1:$X$128</definedName>
    <definedName name="_xlnm.Print_Area" localSheetId="7">'EC106'!$A$1:$X$128</definedName>
    <definedName name="_xlnm.Print_Area" localSheetId="8">'EC108'!$A$1:$X$128</definedName>
    <definedName name="_xlnm.Print_Area" localSheetId="9">'EC109'!$A$1:$X$128</definedName>
    <definedName name="_xlnm.Print_Area" localSheetId="11">'EC121'!$A$1:$X$128</definedName>
    <definedName name="_xlnm.Print_Area" localSheetId="12">'EC122'!$A$1:$X$128</definedName>
    <definedName name="_xlnm.Print_Area" localSheetId="13">'EC123'!$A$1:$X$128</definedName>
    <definedName name="_xlnm.Print_Area" localSheetId="14">'EC124'!$A$1:$X$128</definedName>
    <definedName name="_xlnm.Print_Area" localSheetId="15">'EC126'!$A$1:$X$128</definedName>
    <definedName name="_xlnm.Print_Area" localSheetId="16">'EC129'!$A$1:$X$128</definedName>
    <definedName name="_xlnm.Print_Area" localSheetId="18">'EC131'!$A$1:$X$128</definedName>
    <definedName name="_xlnm.Print_Area" localSheetId="19">'EC135'!$A$1:$X$128</definedName>
    <definedName name="_xlnm.Print_Area" localSheetId="20">'EC136'!$A$1:$X$128</definedName>
    <definedName name="_xlnm.Print_Area" localSheetId="21">'EC137'!$A$1:$X$128</definedName>
    <definedName name="_xlnm.Print_Area" localSheetId="22">'EC138'!$A$1:$X$128</definedName>
    <definedName name="_xlnm.Print_Area" localSheetId="23">'EC139'!$A$1:$X$128</definedName>
    <definedName name="_xlnm.Print_Area" localSheetId="25">'EC141'!$A$1:$X$128</definedName>
    <definedName name="_xlnm.Print_Area" localSheetId="26">'EC142'!$A$1:$X$128</definedName>
    <definedName name="_xlnm.Print_Area" localSheetId="27">'EC145'!$A$1:$X$128</definedName>
    <definedName name="_xlnm.Print_Area" localSheetId="29">'EC153'!$A$1:$X$128</definedName>
    <definedName name="_xlnm.Print_Area" localSheetId="30">'EC154'!$A$1:$X$128</definedName>
    <definedName name="_xlnm.Print_Area" localSheetId="31">'EC155'!$A$1:$X$128</definedName>
    <definedName name="_xlnm.Print_Area" localSheetId="32">'EC156'!$A$1:$X$128</definedName>
    <definedName name="_xlnm.Print_Area" localSheetId="33">'EC157'!$A$1:$X$128</definedName>
    <definedName name="_xlnm.Print_Area" localSheetId="35">'EC441'!$A$1:$X$128</definedName>
    <definedName name="_xlnm.Print_Area" localSheetId="36">'EC442'!$A$1:$X$128</definedName>
    <definedName name="_xlnm.Print_Area" localSheetId="37">'EC443'!$A$1:$X$128</definedName>
    <definedName name="_xlnm.Print_Area" localSheetId="38">'EC444'!$A$1:$X$128</definedName>
    <definedName name="_xlnm.Print_Area" localSheetId="2">NMA!$A$1:$X$128</definedName>
    <definedName name="_xlnm.Print_Area" localSheetId="0">Summary!$A$1:$X$128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7" i="2" l="1"/>
  <c r="O115" i="2" s="1"/>
  <c r="N87" i="2"/>
  <c r="N115" i="2" s="1"/>
  <c r="M87" i="2"/>
  <c r="L87" i="2"/>
  <c r="K87" i="2"/>
  <c r="J87" i="2"/>
  <c r="I87" i="2"/>
  <c r="H87" i="2"/>
  <c r="G87" i="2"/>
  <c r="G115" i="2" s="1"/>
  <c r="F87" i="2"/>
  <c r="F115" i="2" s="1"/>
  <c r="D87" i="2"/>
  <c r="C87" i="2"/>
  <c r="B87" i="2"/>
  <c r="B115" i="2" s="1"/>
  <c r="O87" i="3"/>
  <c r="N87" i="3"/>
  <c r="M87" i="3"/>
  <c r="L87" i="3"/>
  <c r="L115" i="3" s="1"/>
  <c r="R115" i="3" s="1"/>
  <c r="K87" i="3"/>
  <c r="K115" i="3" s="1"/>
  <c r="J87" i="3"/>
  <c r="J115" i="3" s="1"/>
  <c r="I87" i="3"/>
  <c r="I115" i="3" s="1"/>
  <c r="H87" i="3"/>
  <c r="H115" i="3" s="1"/>
  <c r="G87" i="3"/>
  <c r="F87" i="3"/>
  <c r="D87" i="3"/>
  <c r="C87" i="3"/>
  <c r="C115" i="3" s="1"/>
  <c r="B87" i="3"/>
  <c r="O87" i="4"/>
  <c r="O115" i="4" s="1"/>
  <c r="N87" i="4"/>
  <c r="N115" i="4" s="1"/>
  <c r="M87" i="4"/>
  <c r="M115" i="4" s="1"/>
  <c r="S115" i="4" s="1"/>
  <c r="L87" i="4"/>
  <c r="K87" i="4"/>
  <c r="K115" i="4" s="1"/>
  <c r="J87" i="4"/>
  <c r="I87" i="4"/>
  <c r="H87" i="4"/>
  <c r="G87" i="4"/>
  <c r="G115" i="4" s="1"/>
  <c r="F87" i="4"/>
  <c r="F115" i="4" s="1"/>
  <c r="D87" i="4"/>
  <c r="C87" i="4"/>
  <c r="C115" i="4" s="1"/>
  <c r="B87" i="4"/>
  <c r="O87" i="5"/>
  <c r="N87" i="5"/>
  <c r="N114" i="5" s="1"/>
  <c r="M87" i="5"/>
  <c r="L87" i="5"/>
  <c r="K87" i="5"/>
  <c r="K115" i="5" s="1"/>
  <c r="J87" i="5"/>
  <c r="I87" i="5"/>
  <c r="H87" i="5"/>
  <c r="G87" i="5"/>
  <c r="F87" i="5"/>
  <c r="D87" i="5"/>
  <c r="C87" i="5"/>
  <c r="C115" i="5" s="1"/>
  <c r="B87" i="5"/>
  <c r="B115" i="5" s="1"/>
  <c r="O87" i="6"/>
  <c r="O115" i="6" s="1"/>
  <c r="N87" i="6"/>
  <c r="N115" i="6" s="1"/>
  <c r="M87" i="6"/>
  <c r="L87" i="6"/>
  <c r="K87" i="6"/>
  <c r="K115" i="6" s="1"/>
  <c r="J87" i="6"/>
  <c r="J115" i="6" s="1"/>
  <c r="I87" i="6"/>
  <c r="I115" i="6" s="1"/>
  <c r="H87" i="6"/>
  <c r="G87" i="6"/>
  <c r="G115" i="6" s="1"/>
  <c r="F87" i="6"/>
  <c r="F115" i="6" s="1"/>
  <c r="D87" i="6"/>
  <c r="D115" i="6" s="1"/>
  <c r="C87" i="6"/>
  <c r="B87" i="6"/>
  <c r="O87" i="7"/>
  <c r="N87" i="7"/>
  <c r="M87" i="7"/>
  <c r="L87" i="7"/>
  <c r="K87" i="7"/>
  <c r="K115" i="7" s="1"/>
  <c r="J87" i="7"/>
  <c r="J115" i="7" s="1"/>
  <c r="I87" i="7"/>
  <c r="H87" i="7"/>
  <c r="G87" i="7"/>
  <c r="F87" i="7"/>
  <c r="D87" i="7"/>
  <c r="C87" i="7"/>
  <c r="C115" i="7" s="1"/>
  <c r="B87" i="7"/>
  <c r="B115" i="7" s="1"/>
  <c r="O87" i="8"/>
  <c r="N87" i="8"/>
  <c r="N115" i="8" s="1"/>
  <c r="M87" i="8"/>
  <c r="L87" i="8"/>
  <c r="K87" i="8"/>
  <c r="J87" i="8"/>
  <c r="I87" i="8"/>
  <c r="H87" i="8"/>
  <c r="H115" i="8" s="1"/>
  <c r="G87" i="8"/>
  <c r="G115" i="8" s="1"/>
  <c r="F87" i="8"/>
  <c r="F115" i="8" s="1"/>
  <c r="D87" i="8"/>
  <c r="C87" i="8"/>
  <c r="B87" i="8"/>
  <c r="O87" i="9"/>
  <c r="N87" i="9"/>
  <c r="M87" i="9"/>
  <c r="L87" i="9"/>
  <c r="L115" i="9" s="1"/>
  <c r="R115" i="9" s="1"/>
  <c r="K87" i="9"/>
  <c r="J87" i="9"/>
  <c r="I87" i="9"/>
  <c r="H87" i="9"/>
  <c r="G87" i="9"/>
  <c r="F87" i="9"/>
  <c r="D87" i="9"/>
  <c r="D115" i="9" s="1"/>
  <c r="C87" i="9"/>
  <c r="B87" i="9"/>
  <c r="O87" i="10"/>
  <c r="O115" i="10" s="1"/>
  <c r="N87" i="10"/>
  <c r="N115" i="10" s="1"/>
  <c r="M87" i="10"/>
  <c r="L87" i="10"/>
  <c r="K87" i="10"/>
  <c r="J87" i="10"/>
  <c r="I87" i="10"/>
  <c r="H87" i="10"/>
  <c r="G87" i="10"/>
  <c r="G115" i="10" s="1"/>
  <c r="F87" i="10"/>
  <c r="F115" i="10" s="1"/>
  <c r="D87" i="10"/>
  <c r="C87" i="10"/>
  <c r="B87" i="10"/>
  <c r="B115" i="10" s="1"/>
  <c r="O87" i="11"/>
  <c r="O115" i="11" s="1"/>
  <c r="N87" i="11"/>
  <c r="N115" i="11" s="1"/>
  <c r="M87" i="11"/>
  <c r="M115" i="11" s="1"/>
  <c r="S115" i="11" s="1"/>
  <c r="L87" i="11"/>
  <c r="K87" i="11"/>
  <c r="K115" i="11" s="1"/>
  <c r="J87" i="11"/>
  <c r="I87" i="11"/>
  <c r="H87" i="11"/>
  <c r="G87" i="11"/>
  <c r="F87" i="11"/>
  <c r="D87" i="11"/>
  <c r="C87" i="11"/>
  <c r="C115" i="11" s="1"/>
  <c r="B87" i="11"/>
  <c r="B115" i="11" s="1"/>
  <c r="O87" i="12"/>
  <c r="O115" i="12" s="1"/>
  <c r="N87" i="12"/>
  <c r="N115" i="12" s="1"/>
  <c r="M87" i="12"/>
  <c r="L87" i="12"/>
  <c r="K87" i="12"/>
  <c r="J87" i="12"/>
  <c r="I87" i="12"/>
  <c r="H87" i="12"/>
  <c r="G87" i="12"/>
  <c r="G115" i="12" s="1"/>
  <c r="F87" i="12"/>
  <c r="F115" i="12" s="1"/>
  <c r="D87" i="12"/>
  <c r="D115" i="12" s="1"/>
  <c r="C87" i="12"/>
  <c r="B87" i="12"/>
  <c r="B115" i="12" s="1"/>
  <c r="O87" i="13"/>
  <c r="N87" i="13"/>
  <c r="M87" i="13"/>
  <c r="L87" i="13"/>
  <c r="K87" i="13"/>
  <c r="K115" i="13" s="1"/>
  <c r="J87" i="13"/>
  <c r="I87" i="13"/>
  <c r="I115" i="13" s="1"/>
  <c r="H87" i="13"/>
  <c r="G87" i="13"/>
  <c r="F87" i="13"/>
  <c r="D87" i="13"/>
  <c r="C87" i="13"/>
  <c r="C115" i="13" s="1"/>
  <c r="B87" i="13"/>
  <c r="O87" i="14"/>
  <c r="O115" i="14" s="1"/>
  <c r="N87" i="14"/>
  <c r="N115" i="14" s="1"/>
  <c r="M87" i="14"/>
  <c r="L87" i="14"/>
  <c r="K87" i="14"/>
  <c r="J87" i="14"/>
  <c r="I87" i="14"/>
  <c r="I115" i="14" s="1"/>
  <c r="H87" i="14"/>
  <c r="G87" i="14"/>
  <c r="F87" i="14"/>
  <c r="F115" i="14" s="1"/>
  <c r="D87" i="14"/>
  <c r="C87" i="14"/>
  <c r="B87" i="14"/>
  <c r="O87" i="15"/>
  <c r="N87" i="15"/>
  <c r="M87" i="15"/>
  <c r="L87" i="15"/>
  <c r="L115" i="15" s="1"/>
  <c r="R115" i="15" s="1"/>
  <c r="K87" i="15"/>
  <c r="K115" i="15" s="1"/>
  <c r="J87" i="15"/>
  <c r="J115" i="15" s="1"/>
  <c r="I87" i="15"/>
  <c r="I115" i="15" s="1"/>
  <c r="H87" i="15"/>
  <c r="G87" i="15"/>
  <c r="F87" i="15"/>
  <c r="D87" i="15"/>
  <c r="C87" i="15"/>
  <c r="C115" i="15" s="1"/>
  <c r="B87" i="15"/>
  <c r="B115" i="15" s="1"/>
  <c r="O87" i="16"/>
  <c r="N87" i="16"/>
  <c r="M87" i="16"/>
  <c r="M115" i="16" s="1"/>
  <c r="S115" i="16" s="1"/>
  <c r="L87" i="16"/>
  <c r="K87" i="16"/>
  <c r="J87" i="16"/>
  <c r="I87" i="16"/>
  <c r="H87" i="16"/>
  <c r="G87" i="16"/>
  <c r="F87" i="16"/>
  <c r="F115" i="16" s="1"/>
  <c r="D87" i="16"/>
  <c r="C87" i="16"/>
  <c r="B87" i="16"/>
  <c r="O87" i="17"/>
  <c r="O115" i="17" s="1"/>
  <c r="N87" i="17"/>
  <c r="M87" i="17"/>
  <c r="L87" i="17"/>
  <c r="K87" i="17"/>
  <c r="J87" i="17"/>
  <c r="J115" i="17" s="1"/>
  <c r="I87" i="17"/>
  <c r="I115" i="17" s="1"/>
  <c r="H87" i="17"/>
  <c r="G87" i="17"/>
  <c r="G115" i="17" s="1"/>
  <c r="F87" i="17"/>
  <c r="D87" i="17"/>
  <c r="D115" i="17" s="1"/>
  <c r="C87" i="17"/>
  <c r="B87" i="17"/>
  <c r="B115" i="17" s="1"/>
  <c r="O87" i="18"/>
  <c r="O115" i="18" s="1"/>
  <c r="N87" i="18"/>
  <c r="N115" i="18" s="1"/>
  <c r="M87" i="18"/>
  <c r="L87" i="18"/>
  <c r="K87" i="18"/>
  <c r="J87" i="18"/>
  <c r="I87" i="18"/>
  <c r="H87" i="18"/>
  <c r="G87" i="18"/>
  <c r="G115" i="18" s="1"/>
  <c r="F87" i="18"/>
  <c r="D87" i="18"/>
  <c r="C87" i="18"/>
  <c r="B87" i="18"/>
  <c r="O87" i="19"/>
  <c r="N87" i="19"/>
  <c r="M87" i="19"/>
  <c r="L87" i="19"/>
  <c r="K87" i="19"/>
  <c r="K115" i="19" s="1"/>
  <c r="J87" i="19"/>
  <c r="I87" i="19"/>
  <c r="I115" i="19" s="1"/>
  <c r="H87" i="19"/>
  <c r="G87" i="19"/>
  <c r="F87" i="19"/>
  <c r="D87" i="19"/>
  <c r="C87" i="19"/>
  <c r="C115" i="19" s="1"/>
  <c r="B87" i="19"/>
  <c r="B115" i="19" s="1"/>
  <c r="O87" i="20"/>
  <c r="O115" i="20" s="1"/>
  <c r="N87" i="20"/>
  <c r="N114" i="20" s="1"/>
  <c r="M87" i="20"/>
  <c r="L87" i="20"/>
  <c r="K87" i="20"/>
  <c r="K115" i="20" s="1"/>
  <c r="J87" i="20"/>
  <c r="J115" i="20" s="1"/>
  <c r="I87" i="20"/>
  <c r="I115" i="20" s="1"/>
  <c r="H87" i="20"/>
  <c r="G87" i="20"/>
  <c r="F87" i="20"/>
  <c r="F115" i="20" s="1"/>
  <c r="D87" i="20"/>
  <c r="C87" i="20"/>
  <c r="B87" i="20"/>
  <c r="O87" i="21"/>
  <c r="N87" i="21"/>
  <c r="N115" i="21" s="1"/>
  <c r="M87" i="21"/>
  <c r="L87" i="21"/>
  <c r="K87" i="21"/>
  <c r="J87" i="21"/>
  <c r="J115" i="21" s="1"/>
  <c r="I87" i="21"/>
  <c r="H87" i="21"/>
  <c r="H115" i="21" s="1"/>
  <c r="G87" i="21"/>
  <c r="F87" i="21"/>
  <c r="D87" i="21"/>
  <c r="C87" i="21"/>
  <c r="B87" i="21"/>
  <c r="B115" i="21" s="1"/>
  <c r="O87" i="22"/>
  <c r="O114" i="22" s="1"/>
  <c r="N87" i="22"/>
  <c r="N115" i="22" s="1"/>
  <c r="M87" i="22"/>
  <c r="M115" i="22" s="1"/>
  <c r="S115" i="22" s="1"/>
  <c r="L87" i="22"/>
  <c r="K87" i="22"/>
  <c r="J87" i="22"/>
  <c r="I87" i="22"/>
  <c r="H87" i="22"/>
  <c r="G87" i="22"/>
  <c r="F87" i="22"/>
  <c r="F115" i="22" s="1"/>
  <c r="D87" i="22"/>
  <c r="D115" i="22" s="1"/>
  <c r="C87" i="22"/>
  <c r="C115" i="22" s="1"/>
  <c r="B87" i="22"/>
  <c r="B115" i="22" s="1"/>
  <c r="O87" i="23"/>
  <c r="O115" i="23" s="1"/>
  <c r="N87" i="23"/>
  <c r="N115" i="23" s="1"/>
  <c r="M87" i="23"/>
  <c r="L87" i="23"/>
  <c r="L115" i="23" s="1"/>
  <c r="R115" i="23" s="1"/>
  <c r="K87" i="23"/>
  <c r="K115" i="23" s="1"/>
  <c r="J87" i="23"/>
  <c r="J115" i="23" s="1"/>
  <c r="I87" i="23"/>
  <c r="H87" i="23"/>
  <c r="G87" i="23"/>
  <c r="F87" i="23"/>
  <c r="D87" i="23"/>
  <c r="D115" i="23" s="1"/>
  <c r="C87" i="23"/>
  <c r="C115" i="23" s="1"/>
  <c r="B87" i="23"/>
  <c r="B115" i="23" s="1"/>
  <c r="O87" i="24"/>
  <c r="O114" i="24" s="1"/>
  <c r="N87" i="24"/>
  <c r="N115" i="24" s="1"/>
  <c r="M87" i="24"/>
  <c r="L87" i="24"/>
  <c r="K87" i="24"/>
  <c r="J87" i="24"/>
  <c r="I87" i="24"/>
  <c r="H87" i="24"/>
  <c r="G87" i="24"/>
  <c r="G115" i="24" s="1"/>
  <c r="F87" i="24"/>
  <c r="F115" i="24" s="1"/>
  <c r="D87" i="24"/>
  <c r="C87" i="24"/>
  <c r="B87" i="24"/>
  <c r="O87" i="25"/>
  <c r="N87" i="25"/>
  <c r="M87" i="25"/>
  <c r="L87" i="25"/>
  <c r="K87" i="25"/>
  <c r="K115" i="25" s="1"/>
  <c r="J87" i="25"/>
  <c r="J115" i="25" s="1"/>
  <c r="I87" i="25"/>
  <c r="I115" i="25" s="1"/>
  <c r="H87" i="25"/>
  <c r="H115" i="25" s="1"/>
  <c r="G87" i="25"/>
  <c r="F87" i="25"/>
  <c r="D87" i="25"/>
  <c r="C87" i="25"/>
  <c r="B87" i="25"/>
  <c r="B115" i="25" s="1"/>
  <c r="O87" i="26"/>
  <c r="O115" i="26" s="1"/>
  <c r="N87" i="26"/>
  <c r="N115" i="26" s="1"/>
  <c r="M87" i="26"/>
  <c r="L87" i="26"/>
  <c r="K87" i="26"/>
  <c r="J87" i="26"/>
  <c r="I87" i="26"/>
  <c r="I115" i="26" s="1"/>
  <c r="H87" i="26"/>
  <c r="G87" i="26"/>
  <c r="G115" i="26" s="1"/>
  <c r="F87" i="26"/>
  <c r="F115" i="26" s="1"/>
  <c r="D87" i="26"/>
  <c r="C87" i="26"/>
  <c r="B87" i="26"/>
  <c r="O87" i="27"/>
  <c r="O115" i="27" s="1"/>
  <c r="N87" i="27"/>
  <c r="M87" i="27"/>
  <c r="L87" i="27"/>
  <c r="K87" i="27"/>
  <c r="K115" i="27" s="1"/>
  <c r="J87" i="27"/>
  <c r="J115" i="27" s="1"/>
  <c r="I87" i="27"/>
  <c r="H87" i="27"/>
  <c r="G87" i="27"/>
  <c r="F87" i="27"/>
  <c r="D87" i="27"/>
  <c r="C87" i="27"/>
  <c r="C115" i="27" s="1"/>
  <c r="B87" i="27"/>
  <c r="B115" i="27" s="1"/>
  <c r="O87" i="28"/>
  <c r="O115" i="28" s="1"/>
  <c r="N87" i="28"/>
  <c r="N115" i="28" s="1"/>
  <c r="M87" i="28"/>
  <c r="L87" i="28"/>
  <c r="K87" i="28"/>
  <c r="J87" i="28"/>
  <c r="I87" i="28"/>
  <c r="I115" i="28" s="1"/>
  <c r="H87" i="28"/>
  <c r="H115" i="28" s="1"/>
  <c r="G87" i="28"/>
  <c r="G115" i="28" s="1"/>
  <c r="F87" i="28"/>
  <c r="F115" i="28" s="1"/>
  <c r="D87" i="28"/>
  <c r="D115" i="28" s="1"/>
  <c r="C87" i="28"/>
  <c r="C115" i="28" s="1"/>
  <c r="B87" i="28"/>
  <c r="B115" i="28" s="1"/>
  <c r="O87" i="29"/>
  <c r="N87" i="29"/>
  <c r="M87" i="29"/>
  <c r="L87" i="29"/>
  <c r="K87" i="29"/>
  <c r="K115" i="29" s="1"/>
  <c r="J87" i="29"/>
  <c r="J115" i="29" s="1"/>
  <c r="I87" i="29"/>
  <c r="H87" i="29"/>
  <c r="G87" i="29"/>
  <c r="F87" i="29"/>
  <c r="D87" i="29"/>
  <c r="C87" i="29"/>
  <c r="C115" i="29" s="1"/>
  <c r="B87" i="29"/>
  <c r="B115" i="29" s="1"/>
  <c r="O87" i="30"/>
  <c r="O115" i="30" s="1"/>
  <c r="N87" i="30"/>
  <c r="N115" i="30" s="1"/>
  <c r="M87" i="30"/>
  <c r="L87" i="30"/>
  <c r="K87" i="30"/>
  <c r="J87" i="30"/>
  <c r="I87" i="30"/>
  <c r="H87" i="30"/>
  <c r="G87" i="30"/>
  <c r="G115" i="30" s="1"/>
  <c r="F87" i="30"/>
  <c r="F115" i="30" s="1"/>
  <c r="D87" i="30"/>
  <c r="C87" i="30"/>
  <c r="B87" i="30"/>
  <c r="O87" i="31"/>
  <c r="N87" i="31"/>
  <c r="M87" i="31"/>
  <c r="L87" i="31"/>
  <c r="L115" i="31" s="1"/>
  <c r="K87" i="31"/>
  <c r="K115" i="31" s="1"/>
  <c r="J87" i="31"/>
  <c r="J115" i="31" s="1"/>
  <c r="I87" i="31"/>
  <c r="I115" i="31" s="1"/>
  <c r="H87" i="31"/>
  <c r="H115" i="31" s="1"/>
  <c r="G87" i="31"/>
  <c r="F87" i="31"/>
  <c r="F115" i="31" s="1"/>
  <c r="D87" i="31"/>
  <c r="C87" i="31"/>
  <c r="C115" i="31" s="1"/>
  <c r="B87" i="31"/>
  <c r="B115" i="31" s="1"/>
  <c r="O87" i="32"/>
  <c r="O115" i="32" s="1"/>
  <c r="N87" i="32"/>
  <c r="N115" i="32" s="1"/>
  <c r="M87" i="32"/>
  <c r="L87" i="32"/>
  <c r="K87" i="32"/>
  <c r="J87" i="32"/>
  <c r="I87" i="32"/>
  <c r="H87" i="32"/>
  <c r="G87" i="32"/>
  <c r="G115" i="32" s="1"/>
  <c r="F87" i="32"/>
  <c r="D87" i="32"/>
  <c r="C87" i="32"/>
  <c r="B87" i="32"/>
  <c r="O87" i="33"/>
  <c r="O114" i="33" s="1"/>
  <c r="N87" i="33"/>
  <c r="M87" i="33"/>
  <c r="L87" i="33"/>
  <c r="K87" i="33"/>
  <c r="J87" i="33"/>
  <c r="I87" i="33"/>
  <c r="H87" i="33"/>
  <c r="G87" i="33"/>
  <c r="F87" i="33"/>
  <c r="F115" i="33" s="1"/>
  <c r="D87" i="33"/>
  <c r="D115" i="33" s="1"/>
  <c r="C87" i="33"/>
  <c r="C115" i="33" s="1"/>
  <c r="B87" i="33"/>
  <c r="B115" i="33" s="1"/>
  <c r="O87" i="34"/>
  <c r="O115" i="34" s="1"/>
  <c r="N87" i="34"/>
  <c r="N115" i="34" s="1"/>
  <c r="M87" i="34"/>
  <c r="L87" i="34"/>
  <c r="K87" i="34"/>
  <c r="J87" i="34"/>
  <c r="I87" i="34"/>
  <c r="H87" i="34"/>
  <c r="G87" i="34"/>
  <c r="F87" i="34"/>
  <c r="D87" i="34"/>
  <c r="C87" i="34"/>
  <c r="B87" i="34"/>
  <c r="O87" i="35"/>
  <c r="N87" i="35"/>
  <c r="M87" i="35"/>
  <c r="L87" i="35"/>
  <c r="K87" i="35"/>
  <c r="K115" i="35" s="1"/>
  <c r="J87" i="35"/>
  <c r="J115" i="35" s="1"/>
  <c r="I87" i="35"/>
  <c r="H87" i="35"/>
  <c r="G87" i="35"/>
  <c r="F87" i="35"/>
  <c r="D87" i="35"/>
  <c r="C87" i="35"/>
  <c r="C115" i="35" s="1"/>
  <c r="B87" i="35"/>
  <c r="B115" i="35" s="1"/>
  <c r="O87" i="36"/>
  <c r="O115" i="36" s="1"/>
  <c r="N87" i="36"/>
  <c r="N115" i="36" s="1"/>
  <c r="M87" i="36"/>
  <c r="L87" i="36"/>
  <c r="K87" i="36"/>
  <c r="K115" i="36" s="1"/>
  <c r="J87" i="36"/>
  <c r="J115" i="36" s="1"/>
  <c r="I87" i="36"/>
  <c r="I115" i="36" s="1"/>
  <c r="H87" i="36"/>
  <c r="G87" i="36"/>
  <c r="G115" i="36" s="1"/>
  <c r="F87" i="36"/>
  <c r="D87" i="36"/>
  <c r="D115" i="36" s="1"/>
  <c r="C87" i="36"/>
  <c r="B87" i="36"/>
  <c r="O87" i="37"/>
  <c r="N87" i="37"/>
  <c r="M87" i="37"/>
  <c r="L87" i="37"/>
  <c r="K87" i="37"/>
  <c r="K115" i="37" s="1"/>
  <c r="J87" i="37"/>
  <c r="J115" i="37" s="1"/>
  <c r="I87" i="37"/>
  <c r="H87" i="37"/>
  <c r="G87" i="37"/>
  <c r="F87" i="37"/>
  <c r="D87" i="37"/>
  <c r="C87" i="37"/>
  <c r="C115" i="37" s="1"/>
  <c r="B87" i="37"/>
  <c r="B115" i="37" s="1"/>
  <c r="O87" i="38"/>
  <c r="O115" i="38" s="1"/>
  <c r="N87" i="38"/>
  <c r="N114" i="38" s="1"/>
  <c r="M87" i="38"/>
  <c r="L87" i="38"/>
  <c r="K87" i="38"/>
  <c r="J87" i="38"/>
  <c r="I87" i="38"/>
  <c r="H87" i="38"/>
  <c r="G87" i="38"/>
  <c r="G115" i="38" s="1"/>
  <c r="F87" i="38"/>
  <c r="F115" i="38" s="1"/>
  <c r="D87" i="38"/>
  <c r="C87" i="38"/>
  <c r="B87" i="38"/>
  <c r="O87" i="39"/>
  <c r="O114" i="39" s="1"/>
  <c r="N87" i="39"/>
  <c r="M87" i="39"/>
  <c r="L87" i="39"/>
  <c r="K87" i="39"/>
  <c r="K115" i="39" s="1"/>
  <c r="J87" i="39"/>
  <c r="J115" i="39" s="1"/>
  <c r="I87" i="39"/>
  <c r="H87" i="39"/>
  <c r="G87" i="39"/>
  <c r="F87" i="39"/>
  <c r="F115" i="39" s="1"/>
  <c r="D87" i="39"/>
  <c r="D115" i="39" s="1"/>
  <c r="C87" i="39"/>
  <c r="C115" i="39" s="1"/>
  <c r="B87" i="39"/>
  <c r="B115" i="39" s="1"/>
  <c r="O87" i="40"/>
  <c r="N87" i="40"/>
  <c r="M87" i="40"/>
  <c r="M115" i="40" s="1"/>
  <c r="S115" i="40" s="1"/>
  <c r="L87" i="40"/>
  <c r="L115" i="40" s="1"/>
  <c r="R115" i="40" s="1"/>
  <c r="K87" i="40"/>
  <c r="J87" i="40"/>
  <c r="J115" i="40" s="1"/>
  <c r="I87" i="40"/>
  <c r="H87" i="40"/>
  <c r="G87" i="40"/>
  <c r="F87" i="40"/>
  <c r="F115" i="40" s="1"/>
  <c r="D87" i="40"/>
  <c r="C87" i="40"/>
  <c r="B87" i="40"/>
  <c r="O87" i="1"/>
  <c r="N87" i="1"/>
  <c r="M87" i="1"/>
  <c r="L87" i="1"/>
  <c r="K87" i="1"/>
  <c r="J87" i="1"/>
  <c r="J115" i="1" s="1"/>
  <c r="I87" i="1"/>
  <c r="H87" i="1"/>
  <c r="G87" i="1"/>
  <c r="F87" i="1"/>
  <c r="D87" i="1"/>
  <c r="C87" i="1"/>
  <c r="C115" i="1" s="1"/>
  <c r="B87" i="1"/>
  <c r="B115" i="1" s="1"/>
  <c r="M115" i="2"/>
  <c r="S115" i="2" s="1"/>
  <c r="L115" i="2"/>
  <c r="R115" i="2" s="1"/>
  <c r="K115" i="2"/>
  <c r="J115" i="2"/>
  <c r="I115" i="2"/>
  <c r="H115" i="2"/>
  <c r="D115" i="2"/>
  <c r="C115" i="2"/>
  <c r="U113" i="2"/>
  <c r="T113" i="2"/>
  <c r="S113" i="2"/>
  <c r="R113" i="2"/>
  <c r="S112" i="2"/>
  <c r="R112" i="2"/>
  <c r="E112" i="2"/>
  <c r="U112" i="2" s="1"/>
  <c r="S111" i="2"/>
  <c r="R111" i="2"/>
  <c r="E111" i="2"/>
  <c r="S110" i="2"/>
  <c r="R110" i="2"/>
  <c r="E110" i="2"/>
  <c r="U110" i="2" s="1"/>
  <c r="S109" i="2"/>
  <c r="R109" i="2"/>
  <c r="E109" i="2"/>
  <c r="S108" i="2"/>
  <c r="R108" i="2"/>
  <c r="E108" i="2"/>
  <c r="U108" i="2" s="1"/>
  <c r="S107" i="2"/>
  <c r="R107" i="2"/>
  <c r="E107" i="2"/>
  <c r="U107" i="2" s="1"/>
  <c r="S106" i="2"/>
  <c r="R106" i="2"/>
  <c r="E106" i="2"/>
  <c r="U106" i="2" s="1"/>
  <c r="S105" i="2"/>
  <c r="R105" i="2"/>
  <c r="E105" i="2"/>
  <c r="U105" i="2" s="1"/>
  <c r="S104" i="2"/>
  <c r="R104" i="2"/>
  <c r="E104" i="2"/>
  <c r="U104" i="2" s="1"/>
  <c r="S103" i="2"/>
  <c r="R103" i="2"/>
  <c r="E103" i="2"/>
  <c r="U103" i="2" s="1"/>
  <c r="S102" i="2"/>
  <c r="R102" i="2"/>
  <c r="E102" i="2"/>
  <c r="U102" i="2" s="1"/>
  <c r="S101" i="2"/>
  <c r="R101" i="2"/>
  <c r="E101" i="2"/>
  <c r="S100" i="2"/>
  <c r="R100" i="2"/>
  <c r="E100" i="2"/>
  <c r="U100" i="2" s="1"/>
  <c r="S99" i="2"/>
  <c r="R99" i="2"/>
  <c r="E99" i="2"/>
  <c r="U99" i="2" s="1"/>
  <c r="S98" i="2"/>
  <c r="R98" i="2"/>
  <c r="E98" i="2"/>
  <c r="U98" i="2" s="1"/>
  <c r="M97" i="2"/>
  <c r="M114" i="2" s="1"/>
  <c r="S114" i="2" s="1"/>
  <c r="L97" i="2"/>
  <c r="L114" i="2" s="1"/>
  <c r="R114" i="2" s="1"/>
  <c r="K97" i="2"/>
  <c r="K114" i="2" s="1"/>
  <c r="J97" i="2"/>
  <c r="J114" i="2" s="1"/>
  <c r="I97" i="2"/>
  <c r="I114" i="2" s="1"/>
  <c r="H97" i="2"/>
  <c r="H114" i="2" s="1"/>
  <c r="G97" i="2"/>
  <c r="F97" i="2"/>
  <c r="D97" i="2"/>
  <c r="D114" i="2" s="1"/>
  <c r="C97" i="2"/>
  <c r="B97" i="2"/>
  <c r="B114" i="2" s="1"/>
  <c r="O115" i="3"/>
  <c r="N115" i="3"/>
  <c r="M115" i="3"/>
  <c r="S115" i="3" s="1"/>
  <c r="G115" i="3"/>
  <c r="F115" i="3"/>
  <c r="D115" i="3"/>
  <c r="O114" i="3"/>
  <c r="N114" i="3"/>
  <c r="U113" i="3"/>
  <c r="T113" i="3"/>
  <c r="S113" i="3"/>
  <c r="R113" i="3"/>
  <c r="S112" i="3"/>
  <c r="R112" i="3"/>
  <c r="E112" i="3"/>
  <c r="S111" i="3"/>
  <c r="R111" i="3"/>
  <c r="E111" i="3"/>
  <c r="U111" i="3" s="1"/>
  <c r="S110" i="3"/>
  <c r="R110" i="3"/>
  <c r="E110" i="3"/>
  <c r="U110" i="3" s="1"/>
  <c r="S109" i="3"/>
  <c r="R109" i="3"/>
  <c r="E109" i="3"/>
  <c r="U109" i="3" s="1"/>
  <c r="S108" i="3"/>
  <c r="R108" i="3"/>
  <c r="E108" i="3"/>
  <c r="U108" i="3" s="1"/>
  <c r="S107" i="3"/>
  <c r="R107" i="3"/>
  <c r="E107" i="3"/>
  <c r="U107" i="3" s="1"/>
  <c r="S106" i="3"/>
  <c r="R106" i="3"/>
  <c r="E106" i="3"/>
  <c r="U106" i="3" s="1"/>
  <c r="S105" i="3"/>
  <c r="R105" i="3"/>
  <c r="E105" i="3"/>
  <c r="U105" i="3" s="1"/>
  <c r="S104" i="3"/>
  <c r="R104" i="3"/>
  <c r="E104" i="3"/>
  <c r="S103" i="3"/>
  <c r="R103" i="3"/>
  <c r="E103" i="3"/>
  <c r="U103" i="3" s="1"/>
  <c r="S102" i="3"/>
  <c r="R102" i="3"/>
  <c r="E102" i="3"/>
  <c r="U102" i="3" s="1"/>
  <c r="S101" i="3"/>
  <c r="R101" i="3"/>
  <c r="E101" i="3"/>
  <c r="U101" i="3" s="1"/>
  <c r="S100" i="3"/>
  <c r="R100" i="3"/>
  <c r="E100" i="3"/>
  <c r="U100" i="3" s="1"/>
  <c r="S99" i="3"/>
  <c r="R99" i="3"/>
  <c r="E99" i="3"/>
  <c r="U99" i="3" s="1"/>
  <c r="S98" i="3"/>
  <c r="R98" i="3"/>
  <c r="E98" i="3"/>
  <c r="U98" i="3" s="1"/>
  <c r="M97" i="3"/>
  <c r="S97" i="3" s="1"/>
  <c r="L97" i="3"/>
  <c r="R97" i="3" s="1"/>
  <c r="K97" i="3"/>
  <c r="J97" i="3"/>
  <c r="I97" i="3"/>
  <c r="I114" i="3" s="1"/>
  <c r="H97" i="3"/>
  <c r="H114" i="3" s="1"/>
  <c r="G97" i="3"/>
  <c r="G114" i="3" s="1"/>
  <c r="F97" i="3"/>
  <c r="F114" i="3" s="1"/>
  <c r="D97" i="3"/>
  <c r="D114" i="3" s="1"/>
  <c r="C97" i="3"/>
  <c r="B97" i="3"/>
  <c r="L115" i="4"/>
  <c r="R115" i="4" s="1"/>
  <c r="J115" i="4"/>
  <c r="I115" i="4"/>
  <c r="H115" i="4"/>
  <c r="D115" i="4"/>
  <c r="B115" i="4"/>
  <c r="U113" i="4"/>
  <c r="T113" i="4"/>
  <c r="S113" i="4"/>
  <c r="R113" i="4"/>
  <c r="S112" i="4"/>
  <c r="R112" i="4"/>
  <c r="E112" i="4"/>
  <c r="U111" i="4"/>
  <c r="S111" i="4"/>
  <c r="R111" i="4"/>
  <c r="E111" i="4"/>
  <c r="T111" i="4" s="1"/>
  <c r="S110" i="4"/>
  <c r="R110" i="4"/>
  <c r="E110" i="4"/>
  <c r="T110" i="4" s="1"/>
  <c r="S109" i="4"/>
  <c r="R109" i="4"/>
  <c r="E109" i="4"/>
  <c r="T109" i="4" s="1"/>
  <c r="S108" i="4"/>
  <c r="R108" i="4"/>
  <c r="E108" i="4"/>
  <c r="U108" i="4" s="1"/>
  <c r="S107" i="4"/>
  <c r="R107" i="4"/>
  <c r="E107" i="4"/>
  <c r="S106" i="4"/>
  <c r="R106" i="4"/>
  <c r="E106" i="4"/>
  <c r="U106" i="4" s="1"/>
  <c r="S105" i="4"/>
  <c r="R105" i="4"/>
  <c r="E105" i="4"/>
  <c r="S104" i="4"/>
  <c r="R104" i="4"/>
  <c r="E104" i="4"/>
  <c r="S103" i="4"/>
  <c r="R103" i="4"/>
  <c r="E103" i="4"/>
  <c r="T103" i="4" s="1"/>
  <c r="S102" i="4"/>
  <c r="R102" i="4"/>
  <c r="E102" i="4"/>
  <c r="T102" i="4" s="1"/>
  <c r="U101" i="4"/>
  <c r="S101" i="4"/>
  <c r="R101" i="4"/>
  <c r="E101" i="4"/>
  <c r="T101" i="4" s="1"/>
  <c r="S100" i="4"/>
  <c r="R100" i="4"/>
  <c r="E100" i="4"/>
  <c r="U100" i="4" s="1"/>
  <c r="S99" i="4"/>
  <c r="R99" i="4"/>
  <c r="E99" i="4"/>
  <c r="S98" i="4"/>
  <c r="R98" i="4"/>
  <c r="E98" i="4"/>
  <c r="U98" i="4" s="1"/>
  <c r="M97" i="4"/>
  <c r="L97" i="4"/>
  <c r="R97" i="4" s="1"/>
  <c r="K97" i="4"/>
  <c r="J97" i="4"/>
  <c r="J114" i="4" s="1"/>
  <c r="I97" i="4"/>
  <c r="H97" i="4"/>
  <c r="H114" i="4" s="1"/>
  <c r="G97" i="4"/>
  <c r="F97" i="4"/>
  <c r="D97" i="4"/>
  <c r="D114" i="4" s="1"/>
  <c r="C97" i="4"/>
  <c r="B97" i="4"/>
  <c r="B114" i="4" s="1"/>
  <c r="S115" i="5"/>
  <c r="O115" i="5"/>
  <c r="N115" i="5"/>
  <c r="M115" i="5"/>
  <c r="L115" i="5"/>
  <c r="R115" i="5" s="1"/>
  <c r="I115" i="5"/>
  <c r="H115" i="5"/>
  <c r="G115" i="5"/>
  <c r="F115" i="5"/>
  <c r="D115" i="5"/>
  <c r="O114" i="5"/>
  <c r="U113" i="5"/>
  <c r="T113" i="5"/>
  <c r="S113" i="5"/>
  <c r="R113" i="5"/>
  <c r="S112" i="5"/>
  <c r="R112" i="5"/>
  <c r="E112" i="5"/>
  <c r="U112" i="5" s="1"/>
  <c r="S111" i="5"/>
  <c r="R111" i="5"/>
  <c r="E111" i="5"/>
  <c r="U111" i="5" s="1"/>
  <c r="S110" i="5"/>
  <c r="R110" i="5"/>
  <c r="E110" i="5"/>
  <c r="S109" i="5"/>
  <c r="R109" i="5"/>
  <c r="E109" i="5"/>
  <c r="U109" i="5" s="1"/>
  <c r="S108" i="5"/>
  <c r="R108" i="5"/>
  <c r="E108" i="5"/>
  <c r="U108" i="5" s="1"/>
  <c r="S107" i="5"/>
  <c r="R107" i="5"/>
  <c r="E107" i="5"/>
  <c r="S106" i="5"/>
  <c r="R106" i="5"/>
  <c r="E106" i="5"/>
  <c r="U106" i="5" s="1"/>
  <c r="S105" i="5"/>
  <c r="R105" i="5"/>
  <c r="E105" i="5"/>
  <c r="T105" i="5" s="1"/>
  <c r="S104" i="5"/>
  <c r="R104" i="5"/>
  <c r="E104" i="5"/>
  <c r="S103" i="5"/>
  <c r="R103" i="5"/>
  <c r="E103" i="5"/>
  <c r="U103" i="5" s="1"/>
  <c r="S102" i="5"/>
  <c r="R102" i="5"/>
  <c r="E102" i="5"/>
  <c r="S101" i="5"/>
  <c r="R101" i="5"/>
  <c r="E101" i="5"/>
  <c r="U101" i="5" s="1"/>
  <c r="S100" i="5"/>
  <c r="R100" i="5"/>
  <c r="E100" i="5"/>
  <c r="U100" i="5" s="1"/>
  <c r="S99" i="5"/>
  <c r="R99" i="5"/>
  <c r="E99" i="5"/>
  <c r="S98" i="5"/>
  <c r="R98" i="5"/>
  <c r="E98" i="5"/>
  <c r="U98" i="5" s="1"/>
  <c r="R97" i="5"/>
  <c r="M97" i="5"/>
  <c r="L97" i="5"/>
  <c r="L114" i="5" s="1"/>
  <c r="R114" i="5" s="1"/>
  <c r="K97" i="5"/>
  <c r="J97" i="5"/>
  <c r="I97" i="5"/>
  <c r="I114" i="5" s="1"/>
  <c r="H97" i="5"/>
  <c r="H114" i="5" s="1"/>
  <c r="G97" i="5"/>
  <c r="G114" i="5" s="1"/>
  <c r="F97" i="5"/>
  <c r="F114" i="5" s="1"/>
  <c r="D97" i="5"/>
  <c r="D114" i="5" s="1"/>
  <c r="C97" i="5"/>
  <c r="B97" i="5"/>
  <c r="M115" i="6"/>
  <c r="S115" i="6" s="1"/>
  <c r="L115" i="6"/>
  <c r="R115" i="6" s="1"/>
  <c r="H115" i="6"/>
  <c r="C115" i="6"/>
  <c r="B115" i="6"/>
  <c r="I114" i="6"/>
  <c r="U113" i="6"/>
  <c r="T113" i="6"/>
  <c r="S113" i="6"/>
  <c r="R113" i="6"/>
  <c r="S112" i="6"/>
  <c r="R112" i="6"/>
  <c r="E112" i="6"/>
  <c r="S111" i="6"/>
  <c r="R111" i="6"/>
  <c r="E111" i="6"/>
  <c r="U111" i="6" s="1"/>
  <c r="S110" i="6"/>
  <c r="R110" i="6"/>
  <c r="E110" i="6"/>
  <c r="S109" i="6"/>
  <c r="R109" i="6"/>
  <c r="E109" i="6"/>
  <c r="U109" i="6" s="1"/>
  <c r="S108" i="6"/>
  <c r="R108" i="6"/>
  <c r="E108" i="6"/>
  <c r="U108" i="6" s="1"/>
  <c r="S107" i="6"/>
  <c r="R107" i="6"/>
  <c r="E107" i="6"/>
  <c r="U107" i="6" s="1"/>
  <c r="S106" i="6"/>
  <c r="R106" i="6"/>
  <c r="E106" i="6"/>
  <c r="S105" i="6"/>
  <c r="R105" i="6"/>
  <c r="E105" i="6"/>
  <c r="U105" i="6" s="1"/>
  <c r="S104" i="6"/>
  <c r="R104" i="6"/>
  <c r="E104" i="6"/>
  <c r="T103" i="6"/>
  <c r="S103" i="6"/>
  <c r="R103" i="6"/>
  <c r="E103" i="6"/>
  <c r="U103" i="6" s="1"/>
  <c r="S102" i="6"/>
  <c r="R102" i="6"/>
  <c r="E102" i="6"/>
  <c r="S101" i="6"/>
  <c r="R101" i="6"/>
  <c r="E101" i="6"/>
  <c r="S100" i="6"/>
  <c r="R100" i="6"/>
  <c r="E100" i="6"/>
  <c r="S99" i="6"/>
  <c r="R99" i="6"/>
  <c r="E99" i="6"/>
  <c r="U99" i="6" s="1"/>
  <c r="S98" i="6"/>
  <c r="R98" i="6"/>
  <c r="E98" i="6"/>
  <c r="U98" i="6" s="1"/>
  <c r="M97" i="6"/>
  <c r="L97" i="6"/>
  <c r="L114" i="6" s="1"/>
  <c r="R114" i="6" s="1"/>
  <c r="K97" i="6"/>
  <c r="K114" i="6" s="1"/>
  <c r="J97" i="6"/>
  <c r="J114" i="6" s="1"/>
  <c r="I97" i="6"/>
  <c r="H97" i="6"/>
  <c r="G97" i="6"/>
  <c r="F97" i="6"/>
  <c r="D97" i="6"/>
  <c r="D114" i="6" s="1"/>
  <c r="C97" i="6"/>
  <c r="B97" i="6"/>
  <c r="B114" i="6" s="1"/>
  <c r="O115" i="7"/>
  <c r="N115" i="7"/>
  <c r="M115" i="7"/>
  <c r="S115" i="7" s="1"/>
  <c r="L115" i="7"/>
  <c r="R115" i="7" s="1"/>
  <c r="I115" i="7"/>
  <c r="H115" i="7"/>
  <c r="G115" i="7"/>
  <c r="F115" i="7"/>
  <c r="D115" i="7"/>
  <c r="O114" i="7"/>
  <c r="N114" i="7"/>
  <c r="U113" i="7"/>
  <c r="T113" i="7"/>
  <c r="S113" i="7"/>
  <c r="R113" i="7"/>
  <c r="S112" i="7"/>
  <c r="R112" i="7"/>
  <c r="E112" i="7"/>
  <c r="U112" i="7" s="1"/>
  <c r="S111" i="7"/>
  <c r="R111" i="7"/>
  <c r="E111" i="7"/>
  <c r="T111" i="7" s="1"/>
  <c r="S110" i="7"/>
  <c r="R110" i="7"/>
  <c r="E110" i="7"/>
  <c r="S109" i="7"/>
  <c r="R109" i="7"/>
  <c r="E109" i="7"/>
  <c r="U109" i="7" s="1"/>
  <c r="S108" i="7"/>
  <c r="R108" i="7"/>
  <c r="E108" i="7"/>
  <c r="U108" i="7" s="1"/>
  <c r="S107" i="7"/>
  <c r="R107" i="7"/>
  <c r="E107" i="7"/>
  <c r="S106" i="7"/>
  <c r="R106" i="7"/>
  <c r="E106" i="7"/>
  <c r="T106" i="7" s="1"/>
  <c r="S105" i="7"/>
  <c r="R105" i="7"/>
  <c r="E105" i="7"/>
  <c r="S104" i="7"/>
  <c r="R104" i="7"/>
  <c r="E104" i="7"/>
  <c r="T104" i="7" s="1"/>
  <c r="S103" i="7"/>
  <c r="R103" i="7"/>
  <c r="E103" i="7"/>
  <c r="T103" i="7" s="1"/>
  <c r="S102" i="7"/>
  <c r="R102" i="7"/>
  <c r="E102" i="7"/>
  <c r="U102" i="7" s="1"/>
  <c r="U101" i="7"/>
  <c r="T101" i="7"/>
  <c r="S101" i="7"/>
  <c r="R101" i="7"/>
  <c r="E101" i="7"/>
  <c r="S100" i="7"/>
  <c r="R100" i="7"/>
  <c r="E100" i="7"/>
  <c r="U100" i="7" s="1"/>
  <c r="S99" i="7"/>
  <c r="R99" i="7"/>
  <c r="E99" i="7"/>
  <c r="S98" i="7"/>
  <c r="R98" i="7"/>
  <c r="E98" i="7"/>
  <c r="U98" i="7" s="1"/>
  <c r="M97" i="7"/>
  <c r="M114" i="7" s="1"/>
  <c r="S114" i="7" s="1"/>
  <c r="L97" i="7"/>
  <c r="K97" i="7"/>
  <c r="J97" i="7"/>
  <c r="I97" i="7"/>
  <c r="I114" i="7" s="1"/>
  <c r="H97" i="7"/>
  <c r="G97" i="7"/>
  <c r="G114" i="7" s="1"/>
  <c r="F97" i="7"/>
  <c r="F114" i="7" s="1"/>
  <c r="D97" i="7"/>
  <c r="D114" i="7" s="1"/>
  <c r="C97" i="7"/>
  <c r="B97" i="7"/>
  <c r="O115" i="8"/>
  <c r="M115" i="8"/>
  <c r="S115" i="8" s="1"/>
  <c r="L115" i="8"/>
  <c r="R115" i="8" s="1"/>
  <c r="K115" i="8"/>
  <c r="J115" i="8"/>
  <c r="I115" i="8"/>
  <c r="D115" i="8"/>
  <c r="C115" i="8"/>
  <c r="B115" i="8"/>
  <c r="O114" i="8"/>
  <c r="N114" i="8"/>
  <c r="U113" i="8"/>
  <c r="T113" i="8"/>
  <c r="S113" i="8"/>
  <c r="R113" i="8"/>
  <c r="U112" i="8"/>
  <c r="T112" i="8"/>
  <c r="S112" i="8"/>
  <c r="R112" i="8"/>
  <c r="E112" i="8"/>
  <c r="S111" i="8"/>
  <c r="R111" i="8"/>
  <c r="E111" i="8"/>
  <c r="U111" i="8" s="1"/>
  <c r="S110" i="8"/>
  <c r="R110" i="8"/>
  <c r="E110" i="8"/>
  <c r="S109" i="8"/>
  <c r="R109" i="8"/>
  <c r="E109" i="8"/>
  <c r="U109" i="8" s="1"/>
  <c r="S108" i="8"/>
  <c r="R108" i="8"/>
  <c r="E108" i="8"/>
  <c r="S107" i="8"/>
  <c r="R107" i="8"/>
  <c r="E107" i="8"/>
  <c r="U107" i="8" s="1"/>
  <c r="S106" i="8"/>
  <c r="R106" i="8"/>
  <c r="E106" i="8"/>
  <c r="U106" i="8" s="1"/>
  <c r="S105" i="8"/>
  <c r="R105" i="8"/>
  <c r="E105" i="8"/>
  <c r="U105" i="8" s="1"/>
  <c r="S104" i="8"/>
  <c r="R104" i="8"/>
  <c r="E104" i="8"/>
  <c r="S103" i="8"/>
  <c r="R103" i="8"/>
  <c r="E103" i="8"/>
  <c r="U103" i="8" s="1"/>
  <c r="S102" i="8"/>
  <c r="R102" i="8"/>
  <c r="E102" i="8"/>
  <c r="S101" i="8"/>
  <c r="R101" i="8"/>
  <c r="E101" i="8"/>
  <c r="T101" i="8" s="1"/>
  <c r="S100" i="8"/>
  <c r="R100" i="8"/>
  <c r="E100" i="8"/>
  <c r="S99" i="8"/>
  <c r="R99" i="8"/>
  <c r="E99" i="8"/>
  <c r="T99" i="8" s="1"/>
  <c r="U98" i="8"/>
  <c r="T98" i="8"/>
  <c r="S98" i="8"/>
  <c r="R98" i="8"/>
  <c r="E98" i="8"/>
  <c r="M97" i="8"/>
  <c r="S97" i="8" s="1"/>
  <c r="L97" i="8"/>
  <c r="L114" i="8" s="1"/>
  <c r="R114" i="8" s="1"/>
  <c r="K97" i="8"/>
  <c r="K114" i="8" s="1"/>
  <c r="J97" i="8"/>
  <c r="J114" i="8" s="1"/>
  <c r="I97" i="8"/>
  <c r="I114" i="8" s="1"/>
  <c r="H97" i="8"/>
  <c r="G97" i="8"/>
  <c r="F97" i="8"/>
  <c r="D97" i="8"/>
  <c r="D114" i="8" s="1"/>
  <c r="C97" i="8"/>
  <c r="C114" i="8" s="1"/>
  <c r="B97" i="8"/>
  <c r="B114" i="8" s="1"/>
  <c r="O115" i="9"/>
  <c r="N115" i="9"/>
  <c r="M115" i="9"/>
  <c r="S115" i="9" s="1"/>
  <c r="K115" i="9"/>
  <c r="J115" i="9"/>
  <c r="I115" i="9"/>
  <c r="H115" i="9"/>
  <c r="G115" i="9"/>
  <c r="F115" i="9"/>
  <c r="C115" i="9"/>
  <c r="B115" i="9"/>
  <c r="O114" i="9"/>
  <c r="N114" i="9"/>
  <c r="U113" i="9"/>
  <c r="T113" i="9"/>
  <c r="S113" i="9"/>
  <c r="R113" i="9"/>
  <c r="S112" i="9"/>
  <c r="R112" i="9"/>
  <c r="E112" i="9"/>
  <c r="U112" i="9" s="1"/>
  <c r="S111" i="9"/>
  <c r="R111" i="9"/>
  <c r="E111" i="9"/>
  <c r="T111" i="9" s="1"/>
  <c r="S110" i="9"/>
  <c r="R110" i="9"/>
  <c r="E110" i="9"/>
  <c r="T110" i="9" s="1"/>
  <c r="S109" i="9"/>
  <c r="R109" i="9"/>
  <c r="E109" i="9"/>
  <c r="T109" i="9" s="1"/>
  <c r="S108" i="9"/>
  <c r="R108" i="9"/>
  <c r="E108" i="9"/>
  <c r="U108" i="9" s="1"/>
  <c r="S107" i="9"/>
  <c r="R107" i="9"/>
  <c r="E107" i="9"/>
  <c r="U107" i="9" s="1"/>
  <c r="S106" i="9"/>
  <c r="R106" i="9"/>
  <c r="E106" i="9"/>
  <c r="U106" i="9" s="1"/>
  <c r="S105" i="9"/>
  <c r="R105" i="9"/>
  <c r="E105" i="9"/>
  <c r="S104" i="9"/>
  <c r="R104" i="9"/>
  <c r="E104" i="9"/>
  <c r="T104" i="9" s="1"/>
  <c r="S103" i="9"/>
  <c r="R103" i="9"/>
  <c r="E103" i="9"/>
  <c r="T103" i="9" s="1"/>
  <c r="S102" i="9"/>
  <c r="R102" i="9"/>
  <c r="E102" i="9"/>
  <c r="T102" i="9" s="1"/>
  <c r="S101" i="9"/>
  <c r="R101" i="9"/>
  <c r="E101" i="9"/>
  <c r="T101" i="9" s="1"/>
  <c r="S100" i="9"/>
  <c r="R100" i="9"/>
  <c r="E100" i="9"/>
  <c r="U100" i="9" s="1"/>
  <c r="S99" i="9"/>
  <c r="R99" i="9"/>
  <c r="E99" i="9"/>
  <c r="S98" i="9"/>
  <c r="R98" i="9"/>
  <c r="E98" i="9"/>
  <c r="U98" i="9" s="1"/>
  <c r="M97" i="9"/>
  <c r="M114" i="9" s="1"/>
  <c r="S114" i="9" s="1"/>
  <c r="L97" i="9"/>
  <c r="K97" i="9"/>
  <c r="J97" i="9"/>
  <c r="I97" i="9"/>
  <c r="I114" i="9" s="1"/>
  <c r="H97" i="9"/>
  <c r="H114" i="9" s="1"/>
  <c r="G97" i="9"/>
  <c r="G114" i="9" s="1"/>
  <c r="F97" i="9"/>
  <c r="F114" i="9" s="1"/>
  <c r="D97" i="9"/>
  <c r="D114" i="9" s="1"/>
  <c r="C97" i="9"/>
  <c r="B97" i="9"/>
  <c r="M115" i="10"/>
  <c r="S115" i="10" s="1"/>
  <c r="L115" i="10"/>
  <c r="R115" i="10" s="1"/>
  <c r="K115" i="10"/>
  <c r="J115" i="10"/>
  <c r="I115" i="10"/>
  <c r="H115" i="10"/>
  <c r="D115" i="10"/>
  <c r="C115" i="10"/>
  <c r="U113" i="10"/>
  <c r="T113" i="10"/>
  <c r="S113" i="10"/>
  <c r="R113" i="10"/>
  <c r="S112" i="10"/>
  <c r="R112" i="10"/>
  <c r="E112" i="10"/>
  <c r="U112" i="10" s="1"/>
  <c r="S111" i="10"/>
  <c r="R111" i="10"/>
  <c r="E111" i="10"/>
  <c r="U111" i="10" s="1"/>
  <c r="S110" i="10"/>
  <c r="R110" i="10"/>
  <c r="E110" i="10"/>
  <c r="U110" i="10" s="1"/>
  <c r="S109" i="10"/>
  <c r="R109" i="10"/>
  <c r="E109" i="10"/>
  <c r="U109" i="10" s="1"/>
  <c r="S108" i="10"/>
  <c r="R108" i="10"/>
  <c r="E108" i="10"/>
  <c r="S107" i="10"/>
  <c r="R107" i="10"/>
  <c r="E107" i="10"/>
  <c r="U107" i="10" s="1"/>
  <c r="S106" i="10"/>
  <c r="R106" i="10"/>
  <c r="E106" i="10"/>
  <c r="T106" i="10" s="1"/>
  <c r="U105" i="10"/>
  <c r="S105" i="10"/>
  <c r="R105" i="10"/>
  <c r="E105" i="10"/>
  <c r="T105" i="10" s="1"/>
  <c r="S104" i="10"/>
  <c r="R104" i="10"/>
  <c r="E104" i="10"/>
  <c r="U104" i="10" s="1"/>
  <c r="S103" i="10"/>
  <c r="R103" i="10"/>
  <c r="E103" i="10"/>
  <c r="U103" i="10" s="1"/>
  <c r="S102" i="10"/>
  <c r="R102" i="10"/>
  <c r="E102" i="10"/>
  <c r="U102" i="10" s="1"/>
  <c r="S101" i="10"/>
  <c r="R101" i="10"/>
  <c r="E101" i="10"/>
  <c r="U101" i="10" s="1"/>
  <c r="S100" i="10"/>
  <c r="R100" i="10"/>
  <c r="E100" i="10"/>
  <c r="S99" i="10"/>
  <c r="R99" i="10"/>
  <c r="E99" i="10"/>
  <c r="U99" i="10" s="1"/>
  <c r="S98" i="10"/>
  <c r="R98" i="10"/>
  <c r="E98" i="10"/>
  <c r="S97" i="10"/>
  <c r="M97" i="10"/>
  <c r="M114" i="10" s="1"/>
  <c r="S114" i="10" s="1"/>
  <c r="L97" i="10"/>
  <c r="L114" i="10" s="1"/>
  <c r="R114" i="10" s="1"/>
  <c r="K97" i="10"/>
  <c r="K114" i="10" s="1"/>
  <c r="J97" i="10"/>
  <c r="I97" i="10"/>
  <c r="I114" i="10" s="1"/>
  <c r="H97" i="10"/>
  <c r="H114" i="10" s="1"/>
  <c r="G97" i="10"/>
  <c r="G114" i="10" s="1"/>
  <c r="F97" i="10"/>
  <c r="D97" i="10"/>
  <c r="D114" i="10" s="1"/>
  <c r="C97" i="10"/>
  <c r="B97" i="10"/>
  <c r="L115" i="11"/>
  <c r="R115" i="11" s="1"/>
  <c r="I115" i="11"/>
  <c r="H115" i="11"/>
  <c r="G115" i="11"/>
  <c r="F115" i="11"/>
  <c r="D115" i="11"/>
  <c r="O114" i="11"/>
  <c r="N114" i="11"/>
  <c r="U113" i="11"/>
  <c r="T113" i="11"/>
  <c r="S113" i="11"/>
  <c r="R113" i="11"/>
  <c r="T112" i="11"/>
  <c r="S112" i="11"/>
  <c r="R112" i="11"/>
  <c r="E112" i="11"/>
  <c r="U112" i="11" s="1"/>
  <c r="S111" i="11"/>
  <c r="R111" i="11"/>
  <c r="E111" i="11"/>
  <c r="S110" i="11"/>
  <c r="R110" i="11"/>
  <c r="E110" i="11"/>
  <c r="U110" i="11" s="1"/>
  <c r="S109" i="11"/>
  <c r="R109" i="11"/>
  <c r="E109" i="11"/>
  <c r="T109" i="11" s="1"/>
  <c r="S108" i="11"/>
  <c r="R108" i="11"/>
  <c r="E108" i="11"/>
  <c r="T108" i="11" s="1"/>
  <c r="U107" i="11"/>
  <c r="S107" i="11"/>
  <c r="R107" i="11"/>
  <c r="E107" i="11"/>
  <c r="T107" i="11" s="1"/>
  <c r="S106" i="11"/>
  <c r="R106" i="11"/>
  <c r="E106" i="11"/>
  <c r="U106" i="11" s="1"/>
  <c r="U105" i="11"/>
  <c r="S105" i="11"/>
  <c r="R105" i="11"/>
  <c r="E105" i="11"/>
  <c r="T105" i="11" s="1"/>
  <c r="S104" i="11"/>
  <c r="R104" i="11"/>
  <c r="E104" i="11"/>
  <c r="U104" i="11" s="1"/>
  <c r="S103" i="11"/>
  <c r="R103" i="11"/>
  <c r="E103" i="11"/>
  <c r="S102" i="11"/>
  <c r="R102" i="11"/>
  <c r="E102" i="11"/>
  <c r="T102" i="11" s="1"/>
  <c r="U101" i="11"/>
  <c r="S101" i="11"/>
  <c r="R101" i="11"/>
  <c r="E101" i="11"/>
  <c r="T101" i="11" s="1"/>
  <c r="S100" i="11"/>
  <c r="R100" i="11"/>
  <c r="E100" i="11"/>
  <c r="U100" i="11" s="1"/>
  <c r="S99" i="11"/>
  <c r="R99" i="11"/>
  <c r="E99" i="11"/>
  <c r="U99" i="11" s="1"/>
  <c r="S98" i="11"/>
  <c r="R98" i="11"/>
  <c r="E98" i="11"/>
  <c r="U98" i="11" s="1"/>
  <c r="M97" i="11"/>
  <c r="M114" i="11" s="1"/>
  <c r="S114" i="11" s="1"/>
  <c r="L97" i="11"/>
  <c r="K97" i="11"/>
  <c r="J97" i="11"/>
  <c r="I97" i="11"/>
  <c r="I114" i="11" s="1"/>
  <c r="H97" i="11"/>
  <c r="H114" i="11" s="1"/>
  <c r="G97" i="11"/>
  <c r="F97" i="11"/>
  <c r="F114" i="11" s="1"/>
  <c r="D97" i="11"/>
  <c r="D114" i="11" s="1"/>
  <c r="C97" i="11"/>
  <c r="B97" i="11"/>
  <c r="M115" i="12"/>
  <c r="S115" i="12" s="1"/>
  <c r="L115" i="12"/>
  <c r="R115" i="12" s="1"/>
  <c r="K115" i="12"/>
  <c r="J115" i="12"/>
  <c r="I115" i="12"/>
  <c r="H115" i="12"/>
  <c r="C115" i="12"/>
  <c r="U113" i="12"/>
  <c r="T113" i="12"/>
  <c r="S113" i="12"/>
  <c r="R113" i="12"/>
  <c r="S112" i="12"/>
  <c r="R112" i="12"/>
  <c r="E112" i="12"/>
  <c r="T112" i="12" s="1"/>
  <c r="U111" i="12"/>
  <c r="S111" i="12"/>
  <c r="R111" i="12"/>
  <c r="E111" i="12"/>
  <c r="T111" i="12" s="1"/>
  <c r="S110" i="12"/>
  <c r="R110" i="12"/>
  <c r="E110" i="12"/>
  <c r="U110" i="12" s="1"/>
  <c r="S109" i="12"/>
  <c r="R109" i="12"/>
  <c r="E109" i="12"/>
  <c r="U109" i="12" s="1"/>
  <c r="S108" i="12"/>
  <c r="R108" i="12"/>
  <c r="E108" i="12"/>
  <c r="U108" i="12" s="1"/>
  <c r="S107" i="12"/>
  <c r="R107" i="12"/>
  <c r="E107" i="12"/>
  <c r="U107" i="12" s="1"/>
  <c r="S106" i="12"/>
  <c r="R106" i="12"/>
  <c r="E106" i="12"/>
  <c r="U106" i="12" s="1"/>
  <c r="S105" i="12"/>
  <c r="R105" i="12"/>
  <c r="E105" i="12"/>
  <c r="U105" i="12" s="1"/>
  <c r="S104" i="12"/>
  <c r="R104" i="12"/>
  <c r="E104" i="12"/>
  <c r="T104" i="12" s="1"/>
  <c r="S103" i="12"/>
  <c r="R103" i="12"/>
  <c r="E103" i="12"/>
  <c r="U102" i="12"/>
  <c r="S102" i="12"/>
  <c r="R102" i="12"/>
  <c r="E102" i="12"/>
  <c r="T102" i="12" s="1"/>
  <c r="S101" i="12"/>
  <c r="R101" i="12"/>
  <c r="E101" i="12"/>
  <c r="U100" i="12"/>
  <c r="S100" i="12"/>
  <c r="R100" i="12"/>
  <c r="E100" i="12"/>
  <c r="T100" i="12" s="1"/>
  <c r="S99" i="12"/>
  <c r="R99" i="12"/>
  <c r="E99" i="12"/>
  <c r="U99" i="12" s="1"/>
  <c r="S98" i="12"/>
  <c r="R98" i="12"/>
  <c r="E98" i="12"/>
  <c r="T98" i="12" s="1"/>
  <c r="M97" i="12"/>
  <c r="M114" i="12" s="1"/>
  <c r="S114" i="12" s="1"/>
  <c r="L97" i="12"/>
  <c r="K97" i="12"/>
  <c r="K114" i="12" s="1"/>
  <c r="J97" i="12"/>
  <c r="J114" i="12" s="1"/>
  <c r="I97" i="12"/>
  <c r="I114" i="12" s="1"/>
  <c r="H97" i="12"/>
  <c r="H114" i="12" s="1"/>
  <c r="G97" i="12"/>
  <c r="F97" i="12"/>
  <c r="D97" i="12"/>
  <c r="C97" i="12"/>
  <c r="C114" i="12" s="1"/>
  <c r="B97" i="12"/>
  <c r="O115" i="13"/>
  <c r="N115" i="13"/>
  <c r="M115" i="13"/>
  <c r="S115" i="13" s="1"/>
  <c r="L115" i="13"/>
  <c r="R115" i="13" s="1"/>
  <c r="H115" i="13"/>
  <c r="G115" i="13"/>
  <c r="F115" i="13"/>
  <c r="D115" i="13"/>
  <c r="O114" i="13"/>
  <c r="N114" i="13"/>
  <c r="U113" i="13"/>
  <c r="T113" i="13"/>
  <c r="S113" i="13"/>
  <c r="R113" i="13"/>
  <c r="S112" i="13"/>
  <c r="R112" i="13"/>
  <c r="E112" i="13"/>
  <c r="S111" i="13"/>
  <c r="R111" i="13"/>
  <c r="E111" i="13"/>
  <c r="U111" i="13" s="1"/>
  <c r="S110" i="13"/>
  <c r="R110" i="13"/>
  <c r="E110" i="13"/>
  <c r="U110" i="13" s="1"/>
  <c r="S109" i="13"/>
  <c r="R109" i="13"/>
  <c r="E109" i="13"/>
  <c r="U109" i="13" s="1"/>
  <c r="S108" i="13"/>
  <c r="R108" i="13"/>
  <c r="E108" i="13"/>
  <c r="U108" i="13" s="1"/>
  <c r="S107" i="13"/>
  <c r="R107" i="13"/>
  <c r="E107" i="13"/>
  <c r="T107" i="13" s="1"/>
  <c r="S106" i="13"/>
  <c r="R106" i="13"/>
  <c r="E106" i="13"/>
  <c r="U106" i="13" s="1"/>
  <c r="S105" i="13"/>
  <c r="R105" i="13"/>
  <c r="E105" i="13"/>
  <c r="U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U102" i="13" s="1"/>
  <c r="S101" i="13"/>
  <c r="R101" i="13"/>
  <c r="E101" i="13"/>
  <c r="U101" i="13" s="1"/>
  <c r="S100" i="13"/>
  <c r="R100" i="13"/>
  <c r="E100" i="13"/>
  <c r="S99" i="13"/>
  <c r="R99" i="13"/>
  <c r="E99" i="13"/>
  <c r="T99" i="13" s="1"/>
  <c r="T98" i="13"/>
  <c r="S98" i="13"/>
  <c r="R98" i="13"/>
  <c r="E98" i="13"/>
  <c r="U98" i="13" s="1"/>
  <c r="M97" i="13"/>
  <c r="L97" i="13"/>
  <c r="K97" i="13"/>
  <c r="K114" i="13" s="1"/>
  <c r="J97" i="13"/>
  <c r="I97" i="13"/>
  <c r="I114" i="13" s="1"/>
  <c r="H97" i="13"/>
  <c r="H114" i="13" s="1"/>
  <c r="G97" i="13"/>
  <c r="G114" i="13" s="1"/>
  <c r="F97" i="13"/>
  <c r="F114" i="13" s="1"/>
  <c r="D97" i="13"/>
  <c r="C97" i="13"/>
  <c r="C114" i="13" s="1"/>
  <c r="B97" i="13"/>
  <c r="M115" i="14"/>
  <c r="S115" i="14" s="1"/>
  <c r="L115" i="14"/>
  <c r="R115" i="14" s="1"/>
  <c r="K115" i="14"/>
  <c r="J115" i="14"/>
  <c r="H115" i="14"/>
  <c r="D115" i="14"/>
  <c r="C115" i="14"/>
  <c r="B115" i="14"/>
  <c r="U113" i="14"/>
  <c r="T113" i="14"/>
  <c r="S113" i="14"/>
  <c r="R113" i="14"/>
  <c r="S112" i="14"/>
  <c r="R112" i="14"/>
  <c r="E112" i="14"/>
  <c r="U112" i="14" s="1"/>
  <c r="S111" i="14"/>
  <c r="R111" i="14"/>
  <c r="E111" i="14"/>
  <c r="U111" i="14" s="1"/>
  <c r="S110" i="14"/>
  <c r="R110" i="14"/>
  <c r="E110" i="14"/>
  <c r="U110" i="14" s="1"/>
  <c r="S109" i="14"/>
  <c r="R109" i="14"/>
  <c r="E109" i="14"/>
  <c r="S108" i="14"/>
  <c r="R108" i="14"/>
  <c r="E108" i="14"/>
  <c r="U108" i="14" s="1"/>
  <c r="S107" i="14"/>
  <c r="R107" i="14"/>
  <c r="E107" i="14"/>
  <c r="U107" i="14" s="1"/>
  <c r="S106" i="14"/>
  <c r="R106" i="14"/>
  <c r="E106" i="14"/>
  <c r="T106" i="14" s="1"/>
  <c r="S105" i="14"/>
  <c r="R105" i="14"/>
  <c r="E105" i="14"/>
  <c r="S104" i="14"/>
  <c r="R104" i="14"/>
  <c r="E104" i="14"/>
  <c r="U104" i="14" s="1"/>
  <c r="S103" i="14"/>
  <c r="R103" i="14"/>
  <c r="E103" i="14"/>
  <c r="U103" i="14" s="1"/>
  <c r="S102" i="14"/>
  <c r="R102" i="14"/>
  <c r="E102" i="14"/>
  <c r="U102" i="14" s="1"/>
  <c r="S101" i="14"/>
  <c r="R101" i="14"/>
  <c r="E101" i="14"/>
  <c r="S100" i="14"/>
  <c r="R100" i="14"/>
  <c r="E100" i="14"/>
  <c r="U100" i="14" s="1"/>
  <c r="T99" i="14"/>
  <c r="S99" i="14"/>
  <c r="R99" i="14"/>
  <c r="E99" i="14"/>
  <c r="U99" i="14" s="1"/>
  <c r="S98" i="14"/>
  <c r="R98" i="14"/>
  <c r="E98" i="14"/>
  <c r="R97" i="14"/>
  <c r="M97" i="14"/>
  <c r="S97" i="14" s="1"/>
  <c r="L97" i="14"/>
  <c r="K97" i="14"/>
  <c r="K114" i="14" s="1"/>
  <c r="J97" i="14"/>
  <c r="J114" i="14" s="1"/>
  <c r="I97" i="14"/>
  <c r="I114" i="14" s="1"/>
  <c r="H97" i="14"/>
  <c r="H114" i="14" s="1"/>
  <c r="G97" i="14"/>
  <c r="F97" i="14"/>
  <c r="D97" i="14"/>
  <c r="C97" i="14"/>
  <c r="C114" i="14" s="1"/>
  <c r="B97" i="14"/>
  <c r="B114" i="14" s="1"/>
  <c r="O115" i="15"/>
  <c r="N115" i="15"/>
  <c r="M115" i="15"/>
  <c r="S115" i="15" s="1"/>
  <c r="H115" i="15"/>
  <c r="G115" i="15"/>
  <c r="F115" i="15"/>
  <c r="D115" i="15"/>
  <c r="O114" i="15"/>
  <c r="N114" i="15"/>
  <c r="L114" i="15"/>
  <c r="R114" i="15" s="1"/>
  <c r="U113" i="15"/>
  <c r="T113" i="15"/>
  <c r="S113" i="15"/>
  <c r="R113" i="15"/>
  <c r="S112" i="15"/>
  <c r="R112" i="15"/>
  <c r="E112" i="15"/>
  <c r="S111" i="15"/>
  <c r="R111" i="15"/>
  <c r="E111" i="15"/>
  <c r="U111" i="15" s="1"/>
  <c r="S110" i="15"/>
  <c r="R110" i="15"/>
  <c r="E110" i="15"/>
  <c r="U110" i="15" s="1"/>
  <c r="S109" i="15"/>
  <c r="R109" i="15"/>
  <c r="E109" i="15"/>
  <c r="T109" i="15" s="1"/>
  <c r="S108" i="15"/>
  <c r="R108" i="15"/>
  <c r="E108" i="15"/>
  <c r="U108" i="15" s="1"/>
  <c r="T107" i="15"/>
  <c r="S107" i="15"/>
  <c r="R107" i="15"/>
  <c r="E107" i="15"/>
  <c r="U107" i="15" s="1"/>
  <c r="S106" i="15"/>
  <c r="R106" i="15"/>
  <c r="E106" i="15"/>
  <c r="U106" i="15" s="1"/>
  <c r="S105" i="15"/>
  <c r="R105" i="15"/>
  <c r="E105" i="15"/>
  <c r="U105" i="15" s="1"/>
  <c r="S104" i="15"/>
  <c r="R104" i="15"/>
  <c r="E104" i="15"/>
  <c r="S103" i="15"/>
  <c r="R103" i="15"/>
  <c r="E103" i="15"/>
  <c r="U103" i="15" s="1"/>
  <c r="S102" i="15"/>
  <c r="R102" i="15"/>
  <c r="E102" i="15"/>
  <c r="U102" i="15" s="1"/>
  <c r="S101" i="15"/>
  <c r="R101" i="15"/>
  <c r="E101" i="15"/>
  <c r="T101" i="15" s="1"/>
  <c r="S100" i="15"/>
  <c r="R100" i="15"/>
  <c r="E100" i="15"/>
  <c r="T100" i="15" s="1"/>
  <c r="S99" i="15"/>
  <c r="R99" i="15"/>
  <c r="E99" i="15"/>
  <c r="T99" i="15" s="1"/>
  <c r="S98" i="15"/>
  <c r="R98" i="15"/>
  <c r="E98" i="15"/>
  <c r="U98" i="15" s="1"/>
  <c r="M97" i="15"/>
  <c r="S97" i="15" s="1"/>
  <c r="L97" i="15"/>
  <c r="R97" i="15" s="1"/>
  <c r="K97" i="15"/>
  <c r="J97" i="15"/>
  <c r="I97" i="15"/>
  <c r="H97" i="15"/>
  <c r="H114" i="15" s="1"/>
  <c r="G97" i="15"/>
  <c r="G114" i="15" s="1"/>
  <c r="F97" i="15"/>
  <c r="F114" i="15" s="1"/>
  <c r="D97" i="15"/>
  <c r="C97" i="15"/>
  <c r="B97" i="15"/>
  <c r="O115" i="16"/>
  <c r="N115" i="16"/>
  <c r="L115" i="16"/>
  <c r="R115" i="16" s="1"/>
  <c r="K115" i="16"/>
  <c r="J115" i="16"/>
  <c r="I115" i="16"/>
  <c r="H115" i="16"/>
  <c r="G115" i="16"/>
  <c r="D115" i="16"/>
  <c r="C115" i="16"/>
  <c r="B115" i="16"/>
  <c r="O114" i="16"/>
  <c r="N114" i="16"/>
  <c r="U113" i="16"/>
  <c r="T113" i="16"/>
  <c r="S113" i="16"/>
  <c r="R113" i="16"/>
  <c r="S112" i="16"/>
  <c r="R112" i="16"/>
  <c r="E112" i="16"/>
  <c r="S111" i="16"/>
  <c r="R111" i="16"/>
  <c r="E111" i="16"/>
  <c r="U111" i="16" s="1"/>
  <c r="S110" i="16"/>
  <c r="R110" i="16"/>
  <c r="E110" i="16"/>
  <c r="U110" i="16" s="1"/>
  <c r="S109" i="16"/>
  <c r="R109" i="16"/>
  <c r="E109" i="16"/>
  <c r="U109" i="16" s="1"/>
  <c r="S108" i="16"/>
  <c r="R108" i="16"/>
  <c r="E108" i="16"/>
  <c r="U108" i="16" s="1"/>
  <c r="S107" i="16"/>
  <c r="R107" i="16"/>
  <c r="E107" i="16"/>
  <c r="S106" i="16"/>
  <c r="R106" i="16"/>
  <c r="E106" i="16"/>
  <c r="U106" i="16" s="1"/>
  <c r="S105" i="16"/>
  <c r="R105" i="16"/>
  <c r="E105" i="16"/>
  <c r="U105" i="16" s="1"/>
  <c r="S104" i="16"/>
  <c r="R104" i="16"/>
  <c r="E104" i="16"/>
  <c r="T104" i="16" s="1"/>
  <c r="S103" i="16"/>
  <c r="R103" i="16"/>
  <c r="E103" i="16"/>
  <c r="T103" i="16" s="1"/>
  <c r="S102" i="16"/>
  <c r="R102" i="16"/>
  <c r="E102" i="16"/>
  <c r="U102" i="16" s="1"/>
  <c r="S101" i="16"/>
  <c r="R101" i="16"/>
  <c r="E101" i="16"/>
  <c r="U101" i="16" s="1"/>
  <c r="S100" i="16"/>
  <c r="R100" i="16"/>
  <c r="E100" i="16"/>
  <c r="U100" i="16" s="1"/>
  <c r="S99" i="16"/>
  <c r="R99" i="16"/>
  <c r="E99" i="16"/>
  <c r="S98" i="16"/>
  <c r="R98" i="16"/>
  <c r="E98" i="16"/>
  <c r="U98" i="16" s="1"/>
  <c r="M97" i="16"/>
  <c r="S97" i="16" s="1"/>
  <c r="L97" i="16"/>
  <c r="R97" i="16" s="1"/>
  <c r="K97" i="16"/>
  <c r="K114" i="16" s="1"/>
  <c r="J97" i="16"/>
  <c r="I97" i="16"/>
  <c r="I114" i="16" s="1"/>
  <c r="H97" i="16"/>
  <c r="H114" i="16" s="1"/>
  <c r="G97" i="16"/>
  <c r="F97" i="16"/>
  <c r="D97" i="16"/>
  <c r="D114" i="16" s="1"/>
  <c r="C97" i="16"/>
  <c r="C114" i="16" s="1"/>
  <c r="B97" i="16"/>
  <c r="N115" i="17"/>
  <c r="M115" i="17"/>
  <c r="S115" i="17" s="1"/>
  <c r="L115" i="17"/>
  <c r="R115" i="17" s="1"/>
  <c r="K115" i="17"/>
  <c r="H115" i="17"/>
  <c r="F115" i="17"/>
  <c r="C115" i="17"/>
  <c r="O114" i="17"/>
  <c r="N114" i="17"/>
  <c r="U113" i="17"/>
  <c r="T113" i="17"/>
  <c r="S113" i="17"/>
  <c r="R113" i="17"/>
  <c r="S112" i="17"/>
  <c r="R112" i="17"/>
  <c r="E112" i="17"/>
  <c r="U112" i="17" s="1"/>
  <c r="S111" i="17"/>
  <c r="R111" i="17"/>
  <c r="E111" i="17"/>
  <c r="U111" i="17" s="1"/>
  <c r="S110" i="17"/>
  <c r="R110" i="17"/>
  <c r="E110" i="17"/>
  <c r="S109" i="17"/>
  <c r="R109" i="17"/>
  <c r="E109" i="17"/>
  <c r="U109" i="17" s="1"/>
  <c r="S108" i="17"/>
  <c r="R108" i="17"/>
  <c r="E108" i="17"/>
  <c r="U108" i="17" s="1"/>
  <c r="S107" i="17"/>
  <c r="R107" i="17"/>
  <c r="E107" i="17"/>
  <c r="T107" i="17" s="1"/>
  <c r="S106" i="17"/>
  <c r="R106" i="17"/>
  <c r="E106" i="17"/>
  <c r="T106" i="17" s="1"/>
  <c r="S105" i="17"/>
  <c r="R105" i="17"/>
  <c r="E105" i="17"/>
  <c r="T105" i="17" s="1"/>
  <c r="S104" i="17"/>
  <c r="R104" i="17"/>
  <c r="E104" i="17"/>
  <c r="U104" i="17" s="1"/>
  <c r="T103" i="17"/>
  <c r="S103" i="17"/>
  <c r="R103" i="17"/>
  <c r="E103" i="17"/>
  <c r="U103" i="17" s="1"/>
  <c r="S102" i="17"/>
  <c r="R102" i="17"/>
  <c r="E102" i="17"/>
  <c r="S101" i="17"/>
  <c r="R101" i="17"/>
  <c r="E101" i="17"/>
  <c r="S100" i="17"/>
  <c r="R100" i="17"/>
  <c r="E100" i="17"/>
  <c r="T100" i="17" s="1"/>
  <c r="S99" i="17"/>
  <c r="R99" i="17"/>
  <c r="E99" i="17"/>
  <c r="U99" i="17" s="1"/>
  <c r="S98" i="17"/>
  <c r="R98" i="17"/>
  <c r="E98" i="17"/>
  <c r="U98" i="17" s="1"/>
  <c r="M97" i="17"/>
  <c r="L97" i="17"/>
  <c r="L114" i="17" s="1"/>
  <c r="R114" i="17" s="1"/>
  <c r="K97" i="17"/>
  <c r="K114" i="17" s="1"/>
  <c r="J97" i="17"/>
  <c r="I97" i="17"/>
  <c r="I114" i="17" s="1"/>
  <c r="H97" i="17"/>
  <c r="H114" i="17" s="1"/>
  <c r="G97" i="17"/>
  <c r="F97" i="17"/>
  <c r="D97" i="17"/>
  <c r="C97" i="17"/>
  <c r="B97" i="17"/>
  <c r="M115" i="18"/>
  <c r="S115" i="18" s="1"/>
  <c r="L115" i="18"/>
  <c r="R115" i="18" s="1"/>
  <c r="K115" i="18"/>
  <c r="J115" i="18"/>
  <c r="I115" i="18"/>
  <c r="H115" i="18"/>
  <c r="D115" i="18"/>
  <c r="C115" i="18"/>
  <c r="B115" i="18"/>
  <c r="U113" i="18"/>
  <c r="T113" i="18"/>
  <c r="S113" i="18"/>
  <c r="R113" i="18"/>
  <c r="S112" i="18"/>
  <c r="R112" i="18"/>
  <c r="E112" i="18"/>
  <c r="S111" i="18"/>
  <c r="R111" i="18"/>
  <c r="E111" i="18"/>
  <c r="T111" i="18" s="1"/>
  <c r="S110" i="18"/>
  <c r="R110" i="18"/>
  <c r="E110" i="18"/>
  <c r="S109" i="18"/>
  <c r="R109" i="18"/>
  <c r="E109" i="18"/>
  <c r="T109" i="18" s="1"/>
  <c r="S108" i="18"/>
  <c r="R108" i="18"/>
  <c r="E108" i="18"/>
  <c r="S107" i="18"/>
  <c r="R107" i="18"/>
  <c r="E107" i="18"/>
  <c r="U107" i="18" s="1"/>
  <c r="S106" i="18"/>
  <c r="R106" i="18"/>
  <c r="E106" i="18"/>
  <c r="U106" i="18" s="1"/>
  <c r="S105" i="18"/>
  <c r="R105" i="18"/>
  <c r="E105" i="18"/>
  <c r="U105" i="18" s="1"/>
  <c r="S104" i="18"/>
  <c r="R104" i="18"/>
  <c r="E104" i="18"/>
  <c r="S103" i="18"/>
  <c r="R103" i="18"/>
  <c r="E103" i="18"/>
  <c r="S102" i="18"/>
  <c r="R102" i="18"/>
  <c r="E102" i="18"/>
  <c r="T102" i="18" s="1"/>
  <c r="S101" i="18"/>
  <c r="R101" i="18"/>
  <c r="E101" i="18"/>
  <c r="U101" i="18" s="1"/>
  <c r="S100" i="18"/>
  <c r="R100" i="18"/>
  <c r="E100" i="18"/>
  <c r="U100" i="18" s="1"/>
  <c r="S99" i="18"/>
  <c r="R99" i="18"/>
  <c r="E99" i="18"/>
  <c r="U99" i="18" s="1"/>
  <c r="S98" i="18"/>
  <c r="R98" i="18"/>
  <c r="E98" i="18"/>
  <c r="M97" i="18"/>
  <c r="L97" i="18"/>
  <c r="K97" i="18"/>
  <c r="K114" i="18" s="1"/>
  <c r="J97" i="18"/>
  <c r="I97" i="18"/>
  <c r="I114" i="18" s="1"/>
  <c r="H97" i="18"/>
  <c r="H114" i="18" s="1"/>
  <c r="G97" i="18"/>
  <c r="F97" i="18"/>
  <c r="D97" i="18"/>
  <c r="C97" i="18"/>
  <c r="C114" i="18" s="1"/>
  <c r="B97" i="18"/>
  <c r="B114" i="18" s="1"/>
  <c r="O115" i="19"/>
  <c r="N115" i="19"/>
  <c r="M115" i="19"/>
  <c r="S115" i="19" s="1"/>
  <c r="L115" i="19"/>
  <c r="R115" i="19" s="1"/>
  <c r="H115" i="19"/>
  <c r="G115" i="19"/>
  <c r="F115" i="19"/>
  <c r="D115" i="19"/>
  <c r="O114" i="19"/>
  <c r="N114" i="19"/>
  <c r="U113" i="19"/>
  <c r="T113" i="19"/>
  <c r="S113" i="19"/>
  <c r="R113" i="19"/>
  <c r="S112" i="19"/>
  <c r="R112" i="19"/>
  <c r="E112" i="19"/>
  <c r="T112" i="19" s="1"/>
  <c r="S111" i="19"/>
  <c r="R111" i="19"/>
  <c r="E111" i="19"/>
  <c r="U111" i="19" s="1"/>
  <c r="S110" i="19"/>
  <c r="R110" i="19"/>
  <c r="E110" i="19"/>
  <c r="U110" i="19" s="1"/>
  <c r="S109" i="19"/>
  <c r="R109" i="19"/>
  <c r="E109" i="19"/>
  <c r="U109" i="19" s="1"/>
  <c r="S108" i="19"/>
  <c r="R108" i="19"/>
  <c r="E108" i="19"/>
  <c r="U108" i="19" s="1"/>
  <c r="S107" i="19"/>
  <c r="R107" i="19"/>
  <c r="E107" i="19"/>
  <c r="S106" i="19"/>
  <c r="R106" i="19"/>
  <c r="E106" i="19"/>
  <c r="S105" i="19"/>
  <c r="R105" i="19"/>
  <c r="E105" i="19"/>
  <c r="T105" i="19" s="1"/>
  <c r="S104" i="19"/>
  <c r="R104" i="19"/>
  <c r="E104" i="19"/>
  <c r="S103" i="19"/>
  <c r="R103" i="19"/>
  <c r="E103" i="19"/>
  <c r="T103" i="19" s="1"/>
  <c r="S102" i="19"/>
  <c r="R102" i="19"/>
  <c r="E102" i="19"/>
  <c r="S101" i="19"/>
  <c r="R101" i="19"/>
  <c r="E101" i="19"/>
  <c r="U101" i="19" s="1"/>
  <c r="S100" i="19"/>
  <c r="R100" i="19"/>
  <c r="E100" i="19"/>
  <c r="S99" i="19"/>
  <c r="R99" i="19"/>
  <c r="E99" i="19"/>
  <c r="S98" i="19"/>
  <c r="R98" i="19"/>
  <c r="E98" i="19"/>
  <c r="U98" i="19" s="1"/>
  <c r="M97" i="19"/>
  <c r="L97" i="19"/>
  <c r="L114" i="19" s="1"/>
  <c r="R114" i="19" s="1"/>
  <c r="K97" i="19"/>
  <c r="J97" i="19"/>
  <c r="I97" i="19"/>
  <c r="I114" i="19" s="1"/>
  <c r="H97" i="19"/>
  <c r="H114" i="19" s="1"/>
  <c r="G97" i="19"/>
  <c r="G114" i="19" s="1"/>
  <c r="F97" i="19"/>
  <c r="D97" i="19"/>
  <c r="D114" i="19" s="1"/>
  <c r="C97" i="19"/>
  <c r="C114" i="19" s="1"/>
  <c r="B97" i="19"/>
  <c r="M115" i="20"/>
  <c r="S115" i="20" s="1"/>
  <c r="L115" i="20"/>
  <c r="R115" i="20" s="1"/>
  <c r="H115" i="20"/>
  <c r="D115" i="20"/>
  <c r="C115" i="20"/>
  <c r="B115" i="20"/>
  <c r="U113" i="20"/>
  <c r="T113" i="20"/>
  <c r="S113" i="20"/>
  <c r="R113" i="20"/>
  <c r="S112" i="20"/>
  <c r="R112" i="20"/>
  <c r="E112" i="20"/>
  <c r="U112" i="20" s="1"/>
  <c r="S111" i="20"/>
  <c r="R111" i="20"/>
  <c r="E111" i="20"/>
  <c r="S110" i="20"/>
  <c r="R110" i="20"/>
  <c r="E110" i="20"/>
  <c r="S109" i="20"/>
  <c r="R109" i="20"/>
  <c r="E109" i="20"/>
  <c r="U109" i="20" s="1"/>
  <c r="S108" i="20"/>
  <c r="R108" i="20"/>
  <c r="E108" i="20"/>
  <c r="T108" i="20" s="1"/>
  <c r="S107" i="20"/>
  <c r="R107" i="20"/>
  <c r="E107" i="20"/>
  <c r="T106" i="20"/>
  <c r="S106" i="20"/>
  <c r="R106" i="20"/>
  <c r="E106" i="20"/>
  <c r="U106" i="20" s="1"/>
  <c r="S105" i="20"/>
  <c r="R105" i="20"/>
  <c r="E105" i="20"/>
  <c r="S104" i="20"/>
  <c r="R104" i="20"/>
  <c r="E104" i="20"/>
  <c r="T104" i="20" s="1"/>
  <c r="S103" i="20"/>
  <c r="R103" i="20"/>
  <c r="E103" i="20"/>
  <c r="U103" i="20" s="1"/>
  <c r="S102" i="20"/>
  <c r="R102" i="20"/>
  <c r="E102" i="20"/>
  <c r="S101" i="20"/>
  <c r="R101" i="20"/>
  <c r="E101" i="20"/>
  <c r="U101" i="20" s="1"/>
  <c r="S100" i="20"/>
  <c r="R100" i="20"/>
  <c r="E100" i="20"/>
  <c r="T100" i="20" s="1"/>
  <c r="S99" i="20"/>
  <c r="R99" i="20"/>
  <c r="E99" i="20"/>
  <c r="U99" i="20" s="1"/>
  <c r="S98" i="20"/>
  <c r="R98" i="20"/>
  <c r="E98" i="20"/>
  <c r="U98" i="20" s="1"/>
  <c r="M97" i="20"/>
  <c r="L97" i="20"/>
  <c r="L114" i="20" s="1"/>
  <c r="R114" i="20" s="1"/>
  <c r="K97" i="20"/>
  <c r="J97" i="20"/>
  <c r="I97" i="20"/>
  <c r="I114" i="20" s="1"/>
  <c r="H97" i="20"/>
  <c r="H114" i="20" s="1"/>
  <c r="G97" i="20"/>
  <c r="F97" i="20"/>
  <c r="D97" i="20"/>
  <c r="D114" i="20" s="1"/>
  <c r="C97" i="20"/>
  <c r="B97" i="20"/>
  <c r="B114" i="20" s="1"/>
  <c r="O115" i="21"/>
  <c r="M115" i="21"/>
  <c r="S115" i="21" s="1"/>
  <c r="L115" i="21"/>
  <c r="R115" i="21" s="1"/>
  <c r="K115" i="21"/>
  <c r="I115" i="21"/>
  <c r="G115" i="21"/>
  <c r="F115" i="21"/>
  <c r="D115" i="21"/>
  <c r="C115" i="21"/>
  <c r="O114" i="21"/>
  <c r="N114" i="21"/>
  <c r="U113" i="21"/>
  <c r="T113" i="21"/>
  <c r="S113" i="21"/>
  <c r="R113" i="21"/>
  <c r="U112" i="21"/>
  <c r="T112" i="21"/>
  <c r="S112" i="21"/>
  <c r="R112" i="21"/>
  <c r="E112" i="21"/>
  <c r="S111" i="21"/>
  <c r="R111" i="21"/>
  <c r="E111" i="21"/>
  <c r="T111" i="21" s="1"/>
  <c r="U110" i="21"/>
  <c r="S110" i="21"/>
  <c r="R110" i="21"/>
  <c r="E110" i="21"/>
  <c r="T110" i="21" s="1"/>
  <c r="S109" i="21"/>
  <c r="R109" i="21"/>
  <c r="E109" i="21"/>
  <c r="U109" i="21" s="1"/>
  <c r="S108" i="21"/>
  <c r="R108" i="21"/>
  <c r="E108" i="21"/>
  <c r="U108" i="21" s="1"/>
  <c r="S107" i="21"/>
  <c r="R107" i="21"/>
  <c r="E107" i="21"/>
  <c r="U107" i="21" s="1"/>
  <c r="S106" i="21"/>
  <c r="R106" i="21"/>
  <c r="E106" i="21"/>
  <c r="U106" i="21" s="1"/>
  <c r="S105" i="21"/>
  <c r="R105" i="21"/>
  <c r="E105" i="21"/>
  <c r="S104" i="21"/>
  <c r="R104" i="21"/>
  <c r="E104" i="21"/>
  <c r="U104" i="21" s="1"/>
  <c r="S103" i="21"/>
  <c r="R103" i="21"/>
  <c r="E103" i="21"/>
  <c r="T103" i="21" s="1"/>
  <c r="S102" i="21"/>
  <c r="R102" i="21"/>
  <c r="E102" i="21"/>
  <c r="U102" i="21" s="1"/>
  <c r="S101" i="21"/>
  <c r="R101" i="21"/>
  <c r="E101" i="21"/>
  <c r="U101" i="21" s="1"/>
  <c r="S100" i="21"/>
  <c r="R100" i="21"/>
  <c r="E100" i="21"/>
  <c r="U100" i="21" s="1"/>
  <c r="S99" i="21"/>
  <c r="R99" i="21"/>
  <c r="E99" i="21"/>
  <c r="U99" i="21" s="1"/>
  <c r="S98" i="21"/>
  <c r="R98" i="21"/>
  <c r="E98" i="21"/>
  <c r="U98" i="21" s="1"/>
  <c r="M97" i="21"/>
  <c r="S97" i="21" s="1"/>
  <c r="L97" i="21"/>
  <c r="K97" i="21"/>
  <c r="J97" i="21"/>
  <c r="I97" i="21"/>
  <c r="I114" i="21" s="1"/>
  <c r="H97" i="21"/>
  <c r="H114" i="21" s="1"/>
  <c r="G97" i="21"/>
  <c r="F97" i="21"/>
  <c r="F114" i="21" s="1"/>
  <c r="D97" i="21"/>
  <c r="D114" i="21" s="1"/>
  <c r="C97" i="21"/>
  <c r="C114" i="21" s="1"/>
  <c r="B97" i="21"/>
  <c r="O115" i="22"/>
  <c r="L115" i="22"/>
  <c r="R115" i="22" s="1"/>
  <c r="K115" i="22"/>
  <c r="J115" i="22"/>
  <c r="I115" i="22"/>
  <c r="H115" i="22"/>
  <c r="G115" i="22"/>
  <c r="U113" i="22"/>
  <c r="T113" i="22"/>
  <c r="S113" i="22"/>
  <c r="R113" i="22"/>
  <c r="S112" i="22"/>
  <c r="R112" i="22"/>
  <c r="E112" i="22"/>
  <c r="U112" i="22" s="1"/>
  <c r="S111" i="22"/>
  <c r="R111" i="22"/>
  <c r="E111" i="22"/>
  <c r="U111" i="22" s="1"/>
  <c r="S110" i="22"/>
  <c r="R110" i="22"/>
  <c r="E110" i="22"/>
  <c r="S109" i="22"/>
  <c r="R109" i="22"/>
  <c r="E109" i="22"/>
  <c r="U109" i="22" s="1"/>
  <c r="S108" i="22"/>
  <c r="R108" i="22"/>
  <c r="E108" i="22"/>
  <c r="S107" i="22"/>
  <c r="R107" i="22"/>
  <c r="E107" i="22"/>
  <c r="U107" i="22" s="1"/>
  <c r="S106" i="22"/>
  <c r="R106" i="22"/>
  <c r="E106" i="22"/>
  <c r="S105" i="22"/>
  <c r="R105" i="22"/>
  <c r="E105" i="22"/>
  <c r="T105" i="22" s="1"/>
  <c r="S104" i="22"/>
  <c r="R104" i="22"/>
  <c r="E104" i="22"/>
  <c r="U104" i="22" s="1"/>
  <c r="S103" i="22"/>
  <c r="R103" i="22"/>
  <c r="E103" i="22"/>
  <c r="U103" i="22" s="1"/>
  <c r="S102" i="22"/>
  <c r="R102" i="22"/>
  <c r="E102" i="22"/>
  <c r="U102" i="22" s="1"/>
  <c r="S101" i="22"/>
  <c r="R101" i="22"/>
  <c r="E101" i="22"/>
  <c r="U101" i="22" s="1"/>
  <c r="S100" i="22"/>
  <c r="R100" i="22"/>
  <c r="E100" i="22"/>
  <c r="T100" i="22" s="1"/>
  <c r="T99" i="22"/>
  <c r="S99" i="22"/>
  <c r="R99" i="22"/>
  <c r="E99" i="22"/>
  <c r="U99" i="22" s="1"/>
  <c r="S98" i="22"/>
  <c r="R98" i="22"/>
  <c r="E98" i="22"/>
  <c r="M97" i="22"/>
  <c r="L97" i="22"/>
  <c r="K97" i="22"/>
  <c r="K114" i="22" s="1"/>
  <c r="J97" i="22"/>
  <c r="J114" i="22" s="1"/>
  <c r="I97" i="22"/>
  <c r="I114" i="22" s="1"/>
  <c r="H97" i="22"/>
  <c r="H114" i="22" s="1"/>
  <c r="G97" i="22"/>
  <c r="F97" i="22"/>
  <c r="D97" i="22"/>
  <c r="D114" i="22" s="1"/>
  <c r="C97" i="22"/>
  <c r="C114" i="22" s="1"/>
  <c r="B97" i="22"/>
  <c r="M115" i="23"/>
  <c r="S115" i="23" s="1"/>
  <c r="I115" i="23"/>
  <c r="H115" i="23"/>
  <c r="G115" i="23"/>
  <c r="F115" i="23"/>
  <c r="O114" i="23"/>
  <c r="N114" i="23"/>
  <c r="U113" i="23"/>
  <c r="T113" i="23"/>
  <c r="S113" i="23"/>
  <c r="R113" i="23"/>
  <c r="S112" i="23"/>
  <c r="R112" i="23"/>
  <c r="E112" i="23"/>
  <c r="T112" i="23" s="1"/>
  <c r="S111" i="23"/>
  <c r="R111" i="23"/>
  <c r="E111" i="23"/>
  <c r="S110" i="23"/>
  <c r="R110" i="23"/>
  <c r="E110" i="23"/>
  <c r="T110" i="23" s="1"/>
  <c r="S109" i="23"/>
  <c r="R109" i="23"/>
  <c r="E109" i="23"/>
  <c r="U109" i="23" s="1"/>
  <c r="S108" i="23"/>
  <c r="R108" i="23"/>
  <c r="E108" i="23"/>
  <c r="U108" i="23" s="1"/>
  <c r="S107" i="23"/>
  <c r="R107" i="23"/>
  <c r="E107" i="23"/>
  <c r="T107" i="23" s="1"/>
  <c r="S106" i="23"/>
  <c r="R106" i="23"/>
  <c r="E106" i="23"/>
  <c r="S105" i="23"/>
  <c r="R105" i="23"/>
  <c r="E105" i="23"/>
  <c r="T105" i="23" s="1"/>
  <c r="T104" i="23"/>
  <c r="S104" i="23"/>
  <c r="R104" i="23"/>
  <c r="E104" i="23"/>
  <c r="U104" i="23" s="1"/>
  <c r="S103" i="23"/>
  <c r="R103" i="23"/>
  <c r="E103" i="23"/>
  <c r="S102" i="23"/>
  <c r="R102" i="23"/>
  <c r="E102" i="23"/>
  <c r="S101" i="23"/>
  <c r="R101" i="23"/>
  <c r="E101" i="23"/>
  <c r="U101" i="23" s="1"/>
  <c r="S100" i="23"/>
  <c r="R100" i="23"/>
  <c r="E100" i="23"/>
  <c r="U100" i="23" s="1"/>
  <c r="T99" i="23"/>
  <c r="S99" i="23"/>
  <c r="R99" i="23"/>
  <c r="E99" i="23"/>
  <c r="U99" i="23" s="1"/>
  <c r="S98" i="23"/>
  <c r="R98" i="23"/>
  <c r="E98" i="23"/>
  <c r="M97" i="23"/>
  <c r="S97" i="23" s="1"/>
  <c r="L97" i="23"/>
  <c r="L114" i="23" s="1"/>
  <c r="R114" i="23" s="1"/>
  <c r="K97" i="23"/>
  <c r="J97" i="23"/>
  <c r="I97" i="23"/>
  <c r="H97" i="23"/>
  <c r="H114" i="23" s="1"/>
  <c r="G97" i="23"/>
  <c r="F97" i="23"/>
  <c r="F114" i="23" s="1"/>
  <c r="D97" i="23"/>
  <c r="D114" i="23" s="1"/>
  <c r="C97" i="23"/>
  <c r="B97" i="23"/>
  <c r="O115" i="24"/>
  <c r="M115" i="24"/>
  <c r="S115" i="24" s="1"/>
  <c r="L115" i="24"/>
  <c r="R115" i="24" s="1"/>
  <c r="K115" i="24"/>
  <c r="J115" i="24"/>
  <c r="I115" i="24"/>
  <c r="H115" i="24"/>
  <c r="D115" i="24"/>
  <c r="C115" i="24"/>
  <c r="B115" i="24"/>
  <c r="U113" i="24"/>
  <c r="T113" i="24"/>
  <c r="S113" i="24"/>
  <c r="R113" i="24"/>
  <c r="S112" i="24"/>
  <c r="R112" i="24"/>
  <c r="E112" i="24"/>
  <c r="U112" i="24" s="1"/>
  <c r="S111" i="24"/>
  <c r="R111" i="24"/>
  <c r="E111" i="24"/>
  <c r="T111" i="24" s="1"/>
  <c r="S110" i="24"/>
  <c r="R110" i="24"/>
  <c r="E110" i="24"/>
  <c r="U110" i="24" s="1"/>
  <c r="S109" i="24"/>
  <c r="R109" i="24"/>
  <c r="E109" i="24"/>
  <c r="S108" i="24"/>
  <c r="R108" i="24"/>
  <c r="E108" i="24"/>
  <c r="U108" i="24" s="1"/>
  <c r="S107" i="24"/>
  <c r="R107" i="24"/>
  <c r="E107" i="24"/>
  <c r="S106" i="24"/>
  <c r="R106" i="24"/>
  <c r="E106" i="24"/>
  <c r="S105" i="24"/>
  <c r="R105" i="24"/>
  <c r="E105" i="24"/>
  <c r="S104" i="24"/>
  <c r="R104" i="24"/>
  <c r="E104" i="24"/>
  <c r="U104" i="24" s="1"/>
  <c r="S103" i="24"/>
  <c r="R103" i="24"/>
  <c r="E103" i="24"/>
  <c r="T103" i="24" s="1"/>
  <c r="S102" i="24"/>
  <c r="R102" i="24"/>
  <c r="E102" i="24"/>
  <c r="T102" i="24" s="1"/>
  <c r="S101" i="24"/>
  <c r="R101" i="24"/>
  <c r="E101" i="24"/>
  <c r="U100" i="24"/>
  <c r="S100" i="24"/>
  <c r="R100" i="24"/>
  <c r="E100" i="24"/>
  <c r="T100" i="24" s="1"/>
  <c r="S99" i="24"/>
  <c r="R99" i="24"/>
  <c r="E99" i="24"/>
  <c r="U99" i="24" s="1"/>
  <c r="S98" i="24"/>
  <c r="R98" i="24"/>
  <c r="E98" i="24"/>
  <c r="M97" i="24"/>
  <c r="L97" i="24"/>
  <c r="R97" i="24" s="1"/>
  <c r="K97" i="24"/>
  <c r="K114" i="24" s="1"/>
  <c r="J97" i="24"/>
  <c r="J114" i="24" s="1"/>
  <c r="I97" i="24"/>
  <c r="I114" i="24" s="1"/>
  <c r="H97" i="24"/>
  <c r="H114" i="24" s="1"/>
  <c r="G97" i="24"/>
  <c r="F97" i="24"/>
  <c r="D97" i="24"/>
  <c r="D114" i="24" s="1"/>
  <c r="C97" i="24"/>
  <c r="C114" i="24" s="1"/>
  <c r="B97" i="24"/>
  <c r="B114" i="24" s="1"/>
  <c r="O115" i="25"/>
  <c r="N115" i="25"/>
  <c r="M115" i="25"/>
  <c r="S115" i="25" s="1"/>
  <c r="L115" i="25"/>
  <c r="R115" i="25" s="1"/>
  <c r="G115" i="25"/>
  <c r="F115" i="25"/>
  <c r="D115" i="25"/>
  <c r="C115" i="25"/>
  <c r="O114" i="25"/>
  <c r="N114" i="25"/>
  <c r="U113" i="25"/>
  <c r="T113" i="25"/>
  <c r="S113" i="25"/>
  <c r="R113" i="25"/>
  <c r="S112" i="25"/>
  <c r="R112" i="25"/>
  <c r="E112" i="25"/>
  <c r="S111" i="25"/>
  <c r="R111" i="25"/>
  <c r="E111" i="25"/>
  <c r="S110" i="25"/>
  <c r="R110" i="25"/>
  <c r="E110" i="25"/>
  <c r="U110" i="25" s="1"/>
  <c r="S109" i="25"/>
  <c r="R109" i="25"/>
  <c r="E109" i="25"/>
  <c r="S108" i="25"/>
  <c r="R108" i="25"/>
  <c r="E108" i="25"/>
  <c r="S107" i="25"/>
  <c r="R107" i="25"/>
  <c r="E107" i="25"/>
  <c r="U107" i="25" s="1"/>
  <c r="U106" i="25"/>
  <c r="S106" i="25"/>
  <c r="R106" i="25"/>
  <c r="E106" i="25"/>
  <c r="T106" i="25" s="1"/>
  <c r="S105" i="25"/>
  <c r="R105" i="25"/>
  <c r="E105" i="25"/>
  <c r="T105" i="25" s="1"/>
  <c r="S104" i="25"/>
  <c r="R104" i="25"/>
  <c r="E104" i="25"/>
  <c r="S103" i="25"/>
  <c r="R103" i="25"/>
  <c r="E103" i="25"/>
  <c r="U103" i="25" s="1"/>
  <c r="S102" i="25"/>
  <c r="R102" i="25"/>
  <c r="E102" i="25"/>
  <c r="U102" i="25" s="1"/>
  <c r="S101" i="25"/>
  <c r="R101" i="25"/>
  <c r="E101" i="25"/>
  <c r="S100" i="25"/>
  <c r="R100" i="25"/>
  <c r="E100" i="25"/>
  <c r="U100" i="25" s="1"/>
  <c r="S99" i="25"/>
  <c r="R99" i="25"/>
  <c r="E99" i="25"/>
  <c r="U99" i="25" s="1"/>
  <c r="S98" i="25"/>
  <c r="R98" i="25"/>
  <c r="E98" i="25"/>
  <c r="T98" i="25" s="1"/>
  <c r="M97" i="25"/>
  <c r="M114" i="25" s="1"/>
  <c r="S114" i="25" s="1"/>
  <c r="L97" i="25"/>
  <c r="L114" i="25" s="1"/>
  <c r="R114" i="25" s="1"/>
  <c r="K97" i="25"/>
  <c r="J97" i="25"/>
  <c r="J114" i="25" s="1"/>
  <c r="I97" i="25"/>
  <c r="I114" i="25" s="1"/>
  <c r="H97" i="25"/>
  <c r="H114" i="25" s="1"/>
  <c r="G97" i="25"/>
  <c r="F97" i="25"/>
  <c r="F114" i="25" s="1"/>
  <c r="D97" i="25"/>
  <c r="D114" i="25" s="1"/>
  <c r="C97" i="25"/>
  <c r="B97" i="25"/>
  <c r="M115" i="26"/>
  <c r="S115" i="26" s="1"/>
  <c r="L115" i="26"/>
  <c r="R115" i="26" s="1"/>
  <c r="K115" i="26"/>
  <c r="J115" i="26"/>
  <c r="H115" i="26"/>
  <c r="D115" i="26"/>
  <c r="C115" i="26"/>
  <c r="B115" i="26"/>
  <c r="U113" i="26"/>
  <c r="T113" i="26"/>
  <c r="S113" i="26"/>
  <c r="R113" i="26"/>
  <c r="S112" i="26"/>
  <c r="R112" i="26"/>
  <c r="E112" i="26"/>
  <c r="S111" i="26"/>
  <c r="R111" i="26"/>
  <c r="E111" i="26"/>
  <c r="U111" i="26" s="1"/>
  <c r="S110" i="26"/>
  <c r="R110" i="26"/>
  <c r="E110" i="26"/>
  <c r="U110" i="26" s="1"/>
  <c r="S109" i="26"/>
  <c r="R109" i="26"/>
  <c r="E109" i="26"/>
  <c r="T109" i="26" s="1"/>
  <c r="S108" i="26"/>
  <c r="R108" i="26"/>
  <c r="E108" i="26"/>
  <c r="U108" i="26" s="1"/>
  <c r="S107" i="26"/>
  <c r="R107" i="26"/>
  <c r="E107" i="26"/>
  <c r="S106" i="26"/>
  <c r="R106" i="26"/>
  <c r="E106" i="26"/>
  <c r="U106" i="26" s="1"/>
  <c r="S105" i="26"/>
  <c r="R105" i="26"/>
  <c r="E105" i="26"/>
  <c r="U105" i="26" s="1"/>
  <c r="S104" i="26"/>
  <c r="R104" i="26"/>
  <c r="E104" i="26"/>
  <c r="U103" i="26"/>
  <c r="S103" i="26"/>
  <c r="R103" i="26"/>
  <c r="E103" i="26"/>
  <c r="T103" i="26" s="1"/>
  <c r="S102" i="26"/>
  <c r="R102" i="26"/>
  <c r="E102" i="26"/>
  <c r="U102" i="26" s="1"/>
  <c r="S101" i="26"/>
  <c r="R101" i="26"/>
  <c r="E101" i="26"/>
  <c r="U101" i="26" s="1"/>
  <c r="S100" i="26"/>
  <c r="R100" i="26"/>
  <c r="E100" i="26"/>
  <c r="T100" i="26" s="1"/>
  <c r="S99" i="26"/>
  <c r="R99" i="26"/>
  <c r="E99" i="26"/>
  <c r="S98" i="26"/>
  <c r="R98" i="26"/>
  <c r="E98" i="26"/>
  <c r="T98" i="26" s="1"/>
  <c r="M97" i="26"/>
  <c r="M114" i="26" s="1"/>
  <c r="S114" i="26" s="1"/>
  <c r="L97" i="26"/>
  <c r="L114" i="26" s="1"/>
  <c r="R114" i="26" s="1"/>
  <c r="K97" i="26"/>
  <c r="J97" i="26"/>
  <c r="I97" i="26"/>
  <c r="H97" i="26"/>
  <c r="H114" i="26" s="1"/>
  <c r="G97" i="26"/>
  <c r="F97" i="26"/>
  <c r="D97" i="26"/>
  <c r="D114" i="26" s="1"/>
  <c r="C97" i="26"/>
  <c r="C114" i="26" s="1"/>
  <c r="B97" i="26"/>
  <c r="B114" i="26" s="1"/>
  <c r="N115" i="27"/>
  <c r="M115" i="27"/>
  <c r="S115" i="27" s="1"/>
  <c r="L115" i="27"/>
  <c r="R115" i="27" s="1"/>
  <c r="I115" i="27"/>
  <c r="H115" i="27"/>
  <c r="G115" i="27"/>
  <c r="F115" i="27"/>
  <c r="D115" i="27"/>
  <c r="O114" i="27"/>
  <c r="N114" i="27"/>
  <c r="U113" i="27"/>
  <c r="T113" i="27"/>
  <c r="S113" i="27"/>
  <c r="R113" i="27"/>
  <c r="S112" i="27"/>
  <c r="R112" i="27"/>
  <c r="E112" i="27"/>
  <c r="U112" i="27" s="1"/>
  <c r="S111" i="27"/>
  <c r="R111" i="27"/>
  <c r="E111" i="27"/>
  <c r="U111" i="27" s="1"/>
  <c r="S110" i="27"/>
  <c r="R110" i="27"/>
  <c r="E110" i="27"/>
  <c r="S109" i="27"/>
  <c r="R109" i="27"/>
  <c r="E109" i="27"/>
  <c r="T109" i="27" s="1"/>
  <c r="S108" i="27"/>
  <c r="R108" i="27"/>
  <c r="E108" i="27"/>
  <c r="T108" i="27" s="1"/>
  <c r="S107" i="27"/>
  <c r="R107" i="27"/>
  <c r="E107" i="27"/>
  <c r="S106" i="27"/>
  <c r="R106" i="27"/>
  <c r="E106" i="27"/>
  <c r="T106" i="27" s="1"/>
  <c r="S105" i="27"/>
  <c r="R105" i="27"/>
  <c r="E105" i="27"/>
  <c r="U105" i="27" s="1"/>
  <c r="S104" i="27"/>
  <c r="R104" i="27"/>
  <c r="E104" i="27"/>
  <c r="U104" i="27" s="1"/>
  <c r="S103" i="27"/>
  <c r="R103" i="27"/>
  <c r="E103" i="27"/>
  <c r="U103" i="27" s="1"/>
  <c r="S102" i="27"/>
  <c r="R102" i="27"/>
  <c r="E102" i="27"/>
  <c r="S101" i="27"/>
  <c r="R101" i="27"/>
  <c r="E101" i="27"/>
  <c r="T101" i="27" s="1"/>
  <c r="T100" i="27"/>
  <c r="S100" i="27"/>
  <c r="R100" i="27"/>
  <c r="E100" i="27"/>
  <c r="U100" i="27" s="1"/>
  <c r="S99" i="27"/>
  <c r="R99" i="27"/>
  <c r="E99" i="27"/>
  <c r="S98" i="27"/>
  <c r="R98" i="27"/>
  <c r="E98" i="27"/>
  <c r="M97" i="27"/>
  <c r="M114" i="27" s="1"/>
  <c r="S114" i="27" s="1"/>
  <c r="L97" i="27"/>
  <c r="L114" i="27" s="1"/>
  <c r="R114" i="27" s="1"/>
  <c r="K97" i="27"/>
  <c r="J97" i="27"/>
  <c r="I97" i="27"/>
  <c r="I114" i="27" s="1"/>
  <c r="H97" i="27"/>
  <c r="H114" i="27" s="1"/>
  <c r="G97" i="27"/>
  <c r="G114" i="27" s="1"/>
  <c r="F97" i="27"/>
  <c r="F114" i="27" s="1"/>
  <c r="D97" i="27"/>
  <c r="D114" i="27" s="1"/>
  <c r="C97" i="27"/>
  <c r="B97" i="27"/>
  <c r="M115" i="28"/>
  <c r="S115" i="28" s="1"/>
  <c r="L115" i="28"/>
  <c r="R115" i="28" s="1"/>
  <c r="K115" i="28"/>
  <c r="J115" i="28"/>
  <c r="U113" i="28"/>
  <c r="T113" i="28"/>
  <c r="S113" i="28"/>
  <c r="R113" i="28"/>
  <c r="S112" i="28"/>
  <c r="R112" i="28"/>
  <c r="E112" i="28"/>
  <c r="T112" i="28" s="1"/>
  <c r="S111" i="28"/>
  <c r="R111" i="28"/>
  <c r="E111" i="28"/>
  <c r="U111" i="28" s="1"/>
  <c r="S110" i="28"/>
  <c r="R110" i="28"/>
  <c r="E110" i="28"/>
  <c r="S109" i="28"/>
  <c r="R109" i="28"/>
  <c r="E109" i="28"/>
  <c r="U109" i="28" s="1"/>
  <c r="S108" i="28"/>
  <c r="R108" i="28"/>
  <c r="E108" i="28"/>
  <c r="U108" i="28" s="1"/>
  <c r="S107" i="28"/>
  <c r="R107" i="28"/>
  <c r="E107" i="28"/>
  <c r="U107" i="28" s="1"/>
  <c r="U106" i="28"/>
  <c r="T106" i="28"/>
  <c r="S106" i="28"/>
  <c r="R106" i="28"/>
  <c r="E106" i="28"/>
  <c r="S105" i="28"/>
  <c r="R105" i="28"/>
  <c r="E105" i="28"/>
  <c r="S104" i="28"/>
  <c r="R104" i="28"/>
  <c r="E104" i="28"/>
  <c r="T104" i="28" s="1"/>
  <c r="S103" i="28"/>
  <c r="R103" i="28"/>
  <c r="E103" i="28"/>
  <c r="U103" i="28" s="1"/>
  <c r="S102" i="28"/>
  <c r="R102" i="28"/>
  <c r="E102" i="28"/>
  <c r="S101" i="28"/>
  <c r="R101" i="28"/>
  <c r="E101" i="28"/>
  <c r="U101" i="28" s="1"/>
  <c r="S100" i="28"/>
  <c r="R100" i="28"/>
  <c r="E100" i="28"/>
  <c r="U100" i="28" s="1"/>
  <c r="S99" i="28"/>
  <c r="R99" i="28"/>
  <c r="E99" i="28"/>
  <c r="U99" i="28" s="1"/>
  <c r="S98" i="28"/>
  <c r="R98" i="28"/>
  <c r="E98" i="28"/>
  <c r="M97" i="28"/>
  <c r="L97" i="28"/>
  <c r="L114" i="28" s="1"/>
  <c r="R114" i="28" s="1"/>
  <c r="K97" i="28"/>
  <c r="K114" i="28" s="1"/>
  <c r="J97" i="28"/>
  <c r="J114" i="28" s="1"/>
  <c r="I97" i="28"/>
  <c r="I114" i="28" s="1"/>
  <c r="H97" i="28"/>
  <c r="H114" i="28" s="1"/>
  <c r="G97" i="28"/>
  <c r="G114" i="28" s="1"/>
  <c r="F97" i="28"/>
  <c r="F114" i="28" s="1"/>
  <c r="D97" i="28"/>
  <c r="D114" i="28" s="1"/>
  <c r="C97" i="28"/>
  <c r="B97" i="28"/>
  <c r="O115" i="29"/>
  <c r="N115" i="29"/>
  <c r="M115" i="29"/>
  <c r="S115" i="29" s="1"/>
  <c r="L115" i="29"/>
  <c r="R115" i="29" s="1"/>
  <c r="I115" i="29"/>
  <c r="H115" i="29"/>
  <c r="G115" i="29"/>
  <c r="F115" i="29"/>
  <c r="D115" i="29"/>
  <c r="O114" i="29"/>
  <c r="N114" i="29"/>
  <c r="U113" i="29"/>
  <c r="T113" i="29"/>
  <c r="S113" i="29"/>
  <c r="R113" i="29"/>
  <c r="S112" i="29"/>
  <c r="R112" i="29"/>
  <c r="E112" i="29"/>
  <c r="T112" i="29" s="1"/>
  <c r="S111" i="29"/>
  <c r="R111" i="29"/>
  <c r="E111" i="29"/>
  <c r="U111" i="29" s="1"/>
  <c r="S110" i="29"/>
  <c r="R110" i="29"/>
  <c r="E110" i="29"/>
  <c r="U110" i="29" s="1"/>
  <c r="S109" i="29"/>
  <c r="R109" i="29"/>
  <c r="E109" i="29"/>
  <c r="U109" i="29" s="1"/>
  <c r="S108" i="29"/>
  <c r="R108" i="29"/>
  <c r="E108" i="29"/>
  <c r="S107" i="29"/>
  <c r="R107" i="29"/>
  <c r="E107" i="29"/>
  <c r="T107" i="29" s="1"/>
  <c r="S106" i="29"/>
  <c r="R106" i="29"/>
  <c r="E106" i="29"/>
  <c r="T106" i="29" s="1"/>
  <c r="S105" i="29"/>
  <c r="R105" i="29"/>
  <c r="E105" i="29"/>
  <c r="U104" i="29"/>
  <c r="S104" i="29"/>
  <c r="R104" i="29"/>
  <c r="E104" i="29"/>
  <c r="T104" i="29" s="1"/>
  <c r="S103" i="29"/>
  <c r="R103" i="29"/>
  <c r="E103" i="29"/>
  <c r="U103" i="29" s="1"/>
  <c r="S102" i="29"/>
  <c r="R102" i="29"/>
  <c r="E102" i="29"/>
  <c r="U102" i="29" s="1"/>
  <c r="S101" i="29"/>
  <c r="R101" i="29"/>
  <c r="E101" i="29"/>
  <c r="U101" i="29" s="1"/>
  <c r="S100" i="29"/>
  <c r="R100" i="29"/>
  <c r="E100" i="29"/>
  <c r="S99" i="29"/>
  <c r="R99" i="29"/>
  <c r="E99" i="29"/>
  <c r="T99" i="29" s="1"/>
  <c r="S98" i="29"/>
  <c r="R98" i="29"/>
  <c r="E98" i="29"/>
  <c r="U98" i="29" s="1"/>
  <c r="M97" i="29"/>
  <c r="S97" i="29" s="1"/>
  <c r="L97" i="29"/>
  <c r="K97" i="29"/>
  <c r="J97" i="29"/>
  <c r="I97" i="29"/>
  <c r="I114" i="29" s="1"/>
  <c r="H97" i="29"/>
  <c r="G97" i="29"/>
  <c r="G114" i="29" s="1"/>
  <c r="F97" i="29"/>
  <c r="F114" i="29" s="1"/>
  <c r="D97" i="29"/>
  <c r="D114" i="29" s="1"/>
  <c r="C97" i="29"/>
  <c r="B97" i="29"/>
  <c r="M115" i="30"/>
  <c r="S115" i="30" s="1"/>
  <c r="L115" i="30"/>
  <c r="R115" i="30" s="1"/>
  <c r="K115" i="30"/>
  <c r="J115" i="30"/>
  <c r="I115" i="30"/>
  <c r="H115" i="30"/>
  <c r="D115" i="30"/>
  <c r="C115" i="30"/>
  <c r="B115" i="30"/>
  <c r="U113" i="30"/>
  <c r="T113" i="30"/>
  <c r="S113" i="30"/>
  <c r="R113" i="30"/>
  <c r="S112" i="30"/>
  <c r="R112" i="30"/>
  <c r="E112" i="30"/>
  <c r="S111" i="30"/>
  <c r="R111" i="30"/>
  <c r="E111" i="30"/>
  <c r="T111" i="30" s="1"/>
  <c r="S110" i="30"/>
  <c r="R110" i="30"/>
  <c r="E110" i="30"/>
  <c r="T110" i="30" s="1"/>
  <c r="S109" i="30"/>
  <c r="R109" i="30"/>
  <c r="E109" i="30"/>
  <c r="U109" i="30" s="1"/>
  <c r="S108" i="30"/>
  <c r="R108" i="30"/>
  <c r="E108" i="30"/>
  <c r="S107" i="30"/>
  <c r="R107" i="30"/>
  <c r="E107" i="30"/>
  <c r="U107" i="30" s="1"/>
  <c r="S106" i="30"/>
  <c r="R106" i="30"/>
  <c r="E106" i="30"/>
  <c r="S105" i="30"/>
  <c r="R105" i="30"/>
  <c r="E105" i="30"/>
  <c r="S104" i="30"/>
  <c r="R104" i="30"/>
  <c r="E104" i="30"/>
  <c r="U104" i="30" s="1"/>
  <c r="S103" i="30"/>
  <c r="R103" i="30"/>
  <c r="E103" i="30"/>
  <c r="T103" i="30" s="1"/>
  <c r="S102" i="30"/>
  <c r="R102" i="30"/>
  <c r="E102" i="30"/>
  <c r="T102" i="30" s="1"/>
  <c r="U101" i="30"/>
  <c r="S101" i="30"/>
  <c r="R101" i="30"/>
  <c r="E101" i="30"/>
  <c r="T101" i="30" s="1"/>
  <c r="S100" i="30"/>
  <c r="R100" i="30"/>
  <c r="E100" i="30"/>
  <c r="U100" i="30" s="1"/>
  <c r="S99" i="30"/>
  <c r="R99" i="30"/>
  <c r="E99" i="30"/>
  <c r="S98" i="30"/>
  <c r="R98" i="30"/>
  <c r="E98" i="30"/>
  <c r="T98" i="30" s="1"/>
  <c r="M97" i="30"/>
  <c r="S97" i="30" s="1"/>
  <c r="L97" i="30"/>
  <c r="K97" i="30"/>
  <c r="K114" i="30" s="1"/>
  <c r="J97" i="30"/>
  <c r="J114" i="30" s="1"/>
  <c r="I97" i="30"/>
  <c r="I114" i="30" s="1"/>
  <c r="H97" i="30"/>
  <c r="H114" i="30" s="1"/>
  <c r="G97" i="30"/>
  <c r="F97" i="30"/>
  <c r="D97" i="30"/>
  <c r="D114" i="30" s="1"/>
  <c r="C97" i="30"/>
  <c r="C114" i="30" s="1"/>
  <c r="B97" i="30"/>
  <c r="B114" i="30" s="1"/>
  <c r="R115" i="31"/>
  <c r="O115" i="31"/>
  <c r="N115" i="31"/>
  <c r="M115" i="31"/>
  <c r="S115" i="31" s="1"/>
  <c r="G115" i="31"/>
  <c r="D115" i="31"/>
  <c r="O114" i="31"/>
  <c r="N114" i="31"/>
  <c r="U113" i="31"/>
  <c r="T113" i="31"/>
  <c r="S113" i="31"/>
  <c r="R113" i="31"/>
  <c r="S112" i="31"/>
  <c r="R112" i="31"/>
  <c r="E112" i="31"/>
  <c r="U112" i="31" s="1"/>
  <c r="S111" i="31"/>
  <c r="R111" i="31"/>
  <c r="E111" i="31"/>
  <c r="U111" i="31" s="1"/>
  <c r="S110" i="31"/>
  <c r="R110" i="31"/>
  <c r="E110" i="31"/>
  <c r="S109" i="31"/>
  <c r="R109" i="31"/>
  <c r="E109" i="31"/>
  <c r="U109" i="31" s="1"/>
  <c r="S108" i="31"/>
  <c r="R108" i="31"/>
  <c r="E108" i="31"/>
  <c r="S107" i="31"/>
  <c r="R107" i="31"/>
  <c r="E107" i="31"/>
  <c r="U107" i="31" s="1"/>
  <c r="S106" i="31"/>
  <c r="R106" i="31"/>
  <c r="E106" i="31"/>
  <c r="S105" i="31"/>
  <c r="R105" i="31"/>
  <c r="E105" i="31"/>
  <c r="T105" i="31" s="1"/>
  <c r="S104" i="31"/>
  <c r="R104" i="31"/>
  <c r="E104" i="31"/>
  <c r="U104" i="31" s="1"/>
  <c r="S103" i="31"/>
  <c r="R103" i="31"/>
  <c r="E103" i="31"/>
  <c r="S102" i="31"/>
  <c r="R102" i="31"/>
  <c r="E102" i="31"/>
  <c r="T102" i="31" s="1"/>
  <c r="U101" i="31"/>
  <c r="S101" i="31"/>
  <c r="R101" i="31"/>
  <c r="E101" i="31"/>
  <c r="T101" i="31" s="1"/>
  <c r="S100" i="31"/>
  <c r="R100" i="31"/>
  <c r="E100" i="31"/>
  <c r="S99" i="31"/>
  <c r="R99" i="31"/>
  <c r="E99" i="31"/>
  <c r="S98" i="31"/>
  <c r="R98" i="31"/>
  <c r="E98" i="31"/>
  <c r="T98" i="31" s="1"/>
  <c r="M97" i="31"/>
  <c r="S97" i="31" s="1"/>
  <c r="L97" i="31"/>
  <c r="R97" i="31" s="1"/>
  <c r="K97" i="31"/>
  <c r="J97" i="31"/>
  <c r="I97" i="31"/>
  <c r="I114" i="31" s="1"/>
  <c r="H97" i="31"/>
  <c r="G97" i="31"/>
  <c r="F97" i="31"/>
  <c r="D97" i="31"/>
  <c r="D114" i="31" s="1"/>
  <c r="C97" i="31"/>
  <c r="B97" i="31"/>
  <c r="M115" i="32"/>
  <c r="S115" i="32" s="1"/>
  <c r="L115" i="32"/>
  <c r="R115" i="32" s="1"/>
  <c r="K115" i="32"/>
  <c r="J115" i="32"/>
  <c r="I115" i="32"/>
  <c r="H115" i="32"/>
  <c r="D115" i="32"/>
  <c r="C115" i="32"/>
  <c r="B115" i="32"/>
  <c r="O114" i="32"/>
  <c r="N114" i="32"/>
  <c r="U113" i="32"/>
  <c r="T113" i="32"/>
  <c r="S113" i="32"/>
  <c r="R113" i="32"/>
  <c r="S112" i="32"/>
  <c r="R112" i="32"/>
  <c r="E112" i="32"/>
  <c r="T112" i="32" s="1"/>
  <c r="S111" i="32"/>
  <c r="R111" i="32"/>
  <c r="E111" i="32"/>
  <c r="S110" i="32"/>
  <c r="R110" i="32"/>
  <c r="E110" i="32"/>
  <c r="U110" i="32" s="1"/>
  <c r="S109" i="32"/>
  <c r="R109" i="32"/>
  <c r="E109" i="32"/>
  <c r="U109" i="32" s="1"/>
  <c r="S108" i="32"/>
  <c r="R108" i="32"/>
  <c r="E108" i="32"/>
  <c r="S107" i="32"/>
  <c r="R107" i="32"/>
  <c r="E107" i="32"/>
  <c r="S106" i="32"/>
  <c r="R106" i="32"/>
  <c r="E106" i="32"/>
  <c r="S105" i="32"/>
  <c r="R105" i="32"/>
  <c r="E105" i="32"/>
  <c r="S104" i="32"/>
  <c r="R104" i="32"/>
  <c r="E104" i="32"/>
  <c r="U104" i="32" s="1"/>
  <c r="S103" i="32"/>
  <c r="R103" i="32"/>
  <c r="E103" i="32"/>
  <c r="T103" i="32" s="1"/>
  <c r="S102" i="32"/>
  <c r="R102" i="32"/>
  <c r="E102" i="32"/>
  <c r="S101" i="32"/>
  <c r="R101" i="32"/>
  <c r="E101" i="32"/>
  <c r="S100" i="32"/>
  <c r="R100" i="32"/>
  <c r="E100" i="32"/>
  <c r="U100" i="32" s="1"/>
  <c r="S99" i="32"/>
  <c r="R99" i="32"/>
  <c r="E99" i="32"/>
  <c r="U99" i="32" s="1"/>
  <c r="S98" i="32"/>
  <c r="R98" i="32"/>
  <c r="E98" i="32"/>
  <c r="U98" i="32" s="1"/>
  <c r="M97" i="32"/>
  <c r="L97" i="32"/>
  <c r="R97" i="32" s="1"/>
  <c r="K97" i="32"/>
  <c r="K114" i="32" s="1"/>
  <c r="J97" i="32"/>
  <c r="J114" i="32" s="1"/>
  <c r="I97" i="32"/>
  <c r="I114" i="32" s="1"/>
  <c r="H97" i="32"/>
  <c r="H114" i="32" s="1"/>
  <c r="G97" i="32"/>
  <c r="G114" i="32" s="1"/>
  <c r="F97" i="32"/>
  <c r="D97" i="32"/>
  <c r="D114" i="32" s="1"/>
  <c r="C97" i="32"/>
  <c r="C114" i="32" s="1"/>
  <c r="B97" i="32"/>
  <c r="B114" i="32" s="1"/>
  <c r="O115" i="33"/>
  <c r="N115" i="33"/>
  <c r="M115" i="33"/>
  <c r="S115" i="33" s="1"/>
  <c r="L115" i="33"/>
  <c r="R115" i="33" s="1"/>
  <c r="I115" i="33"/>
  <c r="H115" i="33"/>
  <c r="G115" i="33"/>
  <c r="N114" i="33"/>
  <c r="U113" i="33"/>
  <c r="T113" i="33"/>
  <c r="S113" i="33"/>
  <c r="R113" i="33"/>
  <c r="U112" i="33"/>
  <c r="S112" i="33"/>
  <c r="R112" i="33"/>
  <c r="E112" i="33"/>
  <c r="T112" i="33" s="1"/>
  <c r="S111" i="33"/>
  <c r="R111" i="33"/>
  <c r="E111" i="33"/>
  <c r="U111" i="33" s="1"/>
  <c r="S110" i="33"/>
  <c r="R110" i="33"/>
  <c r="E110" i="33"/>
  <c r="T110" i="33" s="1"/>
  <c r="S109" i="33"/>
  <c r="R109" i="33"/>
  <c r="E109" i="33"/>
  <c r="U109" i="33" s="1"/>
  <c r="S108" i="33"/>
  <c r="R108" i="33"/>
  <c r="E108" i="33"/>
  <c r="S107" i="33"/>
  <c r="R107" i="33"/>
  <c r="E107" i="33"/>
  <c r="U107" i="33" s="1"/>
  <c r="S106" i="33"/>
  <c r="R106" i="33"/>
  <c r="E106" i="33"/>
  <c r="U106" i="33" s="1"/>
  <c r="S105" i="33"/>
  <c r="R105" i="33"/>
  <c r="E105" i="33"/>
  <c r="S104" i="33"/>
  <c r="R104" i="33"/>
  <c r="E104" i="33"/>
  <c r="T104" i="33" s="1"/>
  <c r="S103" i="33"/>
  <c r="R103" i="33"/>
  <c r="E103" i="33"/>
  <c r="U103" i="33" s="1"/>
  <c r="S102" i="33"/>
  <c r="R102" i="33"/>
  <c r="E102" i="33"/>
  <c r="T102" i="33" s="1"/>
  <c r="S101" i="33"/>
  <c r="R101" i="33"/>
  <c r="E101" i="33"/>
  <c r="U101" i="33" s="1"/>
  <c r="S100" i="33"/>
  <c r="R100" i="33"/>
  <c r="E100" i="33"/>
  <c r="S99" i="33"/>
  <c r="R99" i="33"/>
  <c r="E99" i="33"/>
  <c r="U99" i="33" s="1"/>
  <c r="S98" i="33"/>
  <c r="R98" i="33"/>
  <c r="E98" i="33"/>
  <c r="U98" i="33" s="1"/>
  <c r="M97" i="33"/>
  <c r="L97" i="33"/>
  <c r="K97" i="33"/>
  <c r="J97" i="33"/>
  <c r="I97" i="33"/>
  <c r="I114" i="33" s="1"/>
  <c r="H97" i="33"/>
  <c r="H114" i="33" s="1"/>
  <c r="G97" i="33"/>
  <c r="G114" i="33" s="1"/>
  <c r="F97" i="33"/>
  <c r="F114" i="33" s="1"/>
  <c r="D97" i="33"/>
  <c r="D114" i="33" s="1"/>
  <c r="C97" i="33"/>
  <c r="B97" i="33"/>
  <c r="S115" i="34"/>
  <c r="M115" i="34"/>
  <c r="L115" i="34"/>
  <c r="R115" i="34" s="1"/>
  <c r="K115" i="34"/>
  <c r="J115" i="34"/>
  <c r="I115" i="34"/>
  <c r="H115" i="34"/>
  <c r="G115" i="34"/>
  <c r="F115" i="34"/>
  <c r="D115" i="34"/>
  <c r="C115" i="34"/>
  <c r="B115" i="34"/>
  <c r="O114" i="34"/>
  <c r="N114" i="34"/>
  <c r="U113" i="34"/>
  <c r="T113" i="34"/>
  <c r="S113" i="34"/>
  <c r="R113" i="34"/>
  <c r="S112" i="34"/>
  <c r="R112" i="34"/>
  <c r="E112" i="34"/>
  <c r="U112" i="34" s="1"/>
  <c r="S111" i="34"/>
  <c r="R111" i="34"/>
  <c r="E111" i="34"/>
  <c r="S110" i="34"/>
  <c r="R110" i="34"/>
  <c r="E110" i="34"/>
  <c r="U110" i="34" s="1"/>
  <c r="S109" i="34"/>
  <c r="R109" i="34"/>
  <c r="E109" i="34"/>
  <c r="U109" i="34" s="1"/>
  <c r="S108" i="34"/>
  <c r="R108" i="34"/>
  <c r="E108" i="34"/>
  <c r="S107" i="34"/>
  <c r="R107" i="34"/>
  <c r="E107" i="34"/>
  <c r="T107" i="34" s="1"/>
  <c r="S106" i="34"/>
  <c r="R106" i="34"/>
  <c r="E106" i="34"/>
  <c r="U106" i="34" s="1"/>
  <c r="S105" i="34"/>
  <c r="R105" i="34"/>
  <c r="E105" i="34"/>
  <c r="T105" i="34" s="1"/>
  <c r="T104" i="34"/>
  <c r="S104" i="34"/>
  <c r="R104" i="34"/>
  <c r="E104" i="34"/>
  <c r="U104" i="34" s="1"/>
  <c r="S103" i="34"/>
  <c r="R103" i="34"/>
  <c r="E103" i="34"/>
  <c r="S102" i="34"/>
  <c r="R102" i="34"/>
  <c r="E102" i="34"/>
  <c r="U102" i="34" s="1"/>
  <c r="S101" i="34"/>
  <c r="R101" i="34"/>
  <c r="E101" i="34"/>
  <c r="U101" i="34" s="1"/>
  <c r="S100" i="34"/>
  <c r="R100" i="34"/>
  <c r="E100" i="34"/>
  <c r="S99" i="34"/>
  <c r="R99" i="34"/>
  <c r="E99" i="34"/>
  <c r="T99" i="34" s="1"/>
  <c r="S98" i="34"/>
  <c r="R98" i="34"/>
  <c r="E98" i="34"/>
  <c r="U98" i="34" s="1"/>
  <c r="M97" i="34"/>
  <c r="M114" i="34" s="1"/>
  <c r="S114" i="34" s="1"/>
  <c r="L97" i="34"/>
  <c r="R97" i="34" s="1"/>
  <c r="K97" i="34"/>
  <c r="K114" i="34" s="1"/>
  <c r="J97" i="34"/>
  <c r="J114" i="34" s="1"/>
  <c r="I97" i="34"/>
  <c r="I114" i="34" s="1"/>
  <c r="H97" i="34"/>
  <c r="H114" i="34" s="1"/>
  <c r="G97" i="34"/>
  <c r="F97" i="34"/>
  <c r="D97" i="34"/>
  <c r="D114" i="34" s="1"/>
  <c r="C97" i="34"/>
  <c r="C114" i="34" s="1"/>
  <c r="B97" i="34"/>
  <c r="B114" i="34" s="1"/>
  <c r="O115" i="35"/>
  <c r="N115" i="35"/>
  <c r="M115" i="35"/>
  <c r="S115" i="35" s="1"/>
  <c r="L115" i="35"/>
  <c r="R115" i="35" s="1"/>
  <c r="I115" i="35"/>
  <c r="H115" i="35"/>
  <c r="G115" i="35"/>
  <c r="F115" i="35"/>
  <c r="D115" i="35"/>
  <c r="O114" i="35"/>
  <c r="N114" i="35"/>
  <c r="U113" i="35"/>
  <c r="T113" i="35"/>
  <c r="S113" i="35"/>
  <c r="R113" i="35"/>
  <c r="S112" i="35"/>
  <c r="R112" i="35"/>
  <c r="E112" i="35"/>
  <c r="U112" i="35" s="1"/>
  <c r="S111" i="35"/>
  <c r="R111" i="35"/>
  <c r="E111" i="35"/>
  <c r="S110" i="35"/>
  <c r="R110" i="35"/>
  <c r="E110" i="35"/>
  <c r="T110" i="35" s="1"/>
  <c r="U109" i="35"/>
  <c r="T109" i="35"/>
  <c r="S109" i="35"/>
  <c r="R109" i="35"/>
  <c r="E109" i="35"/>
  <c r="S108" i="35"/>
  <c r="R108" i="35"/>
  <c r="E108" i="35"/>
  <c r="T108" i="35" s="1"/>
  <c r="S107" i="35"/>
  <c r="R107" i="35"/>
  <c r="E107" i="35"/>
  <c r="T107" i="35" s="1"/>
  <c r="S106" i="35"/>
  <c r="R106" i="35"/>
  <c r="E106" i="35"/>
  <c r="S105" i="35"/>
  <c r="R105" i="35"/>
  <c r="E105" i="35"/>
  <c r="U105" i="35" s="1"/>
  <c r="S104" i="35"/>
  <c r="R104" i="35"/>
  <c r="E104" i="35"/>
  <c r="U104" i="35" s="1"/>
  <c r="S103" i="35"/>
  <c r="R103" i="35"/>
  <c r="E103" i="35"/>
  <c r="S102" i="35"/>
  <c r="R102" i="35"/>
  <c r="E102" i="35"/>
  <c r="T102" i="35" s="1"/>
  <c r="S101" i="35"/>
  <c r="R101" i="35"/>
  <c r="E101" i="35"/>
  <c r="U101" i="35" s="1"/>
  <c r="S100" i="35"/>
  <c r="R100" i="35"/>
  <c r="E100" i="35"/>
  <c r="T100" i="35" s="1"/>
  <c r="S99" i="35"/>
  <c r="R99" i="35"/>
  <c r="E99" i="35"/>
  <c r="U99" i="35" s="1"/>
  <c r="S98" i="35"/>
  <c r="R98" i="35"/>
  <c r="E98" i="35"/>
  <c r="M97" i="35"/>
  <c r="S97" i="35" s="1"/>
  <c r="L97" i="35"/>
  <c r="L114" i="35" s="1"/>
  <c r="R114" i="35" s="1"/>
  <c r="K97" i="35"/>
  <c r="K114" i="35" s="1"/>
  <c r="J97" i="35"/>
  <c r="J114" i="35" s="1"/>
  <c r="I97" i="35"/>
  <c r="I114" i="35" s="1"/>
  <c r="H97" i="35"/>
  <c r="H114" i="35" s="1"/>
  <c r="G97" i="35"/>
  <c r="G114" i="35" s="1"/>
  <c r="F97" i="35"/>
  <c r="F114" i="35" s="1"/>
  <c r="D97" i="35"/>
  <c r="D114" i="35" s="1"/>
  <c r="C97" i="35"/>
  <c r="B97" i="35"/>
  <c r="M115" i="36"/>
  <c r="S115" i="36" s="1"/>
  <c r="L115" i="36"/>
  <c r="R115" i="36" s="1"/>
  <c r="H115" i="36"/>
  <c r="C115" i="36"/>
  <c r="B115" i="36"/>
  <c r="U113" i="36"/>
  <c r="T113" i="36"/>
  <c r="S113" i="36"/>
  <c r="R113" i="36"/>
  <c r="S112" i="36"/>
  <c r="R112" i="36"/>
  <c r="E112" i="36"/>
  <c r="U112" i="36" s="1"/>
  <c r="S111" i="36"/>
  <c r="R111" i="36"/>
  <c r="E111" i="36"/>
  <c r="T111" i="36" s="1"/>
  <c r="S110" i="36"/>
  <c r="R110" i="36"/>
  <c r="E110" i="36"/>
  <c r="U110" i="36" s="1"/>
  <c r="S109" i="36"/>
  <c r="R109" i="36"/>
  <c r="E109" i="36"/>
  <c r="S108" i="36"/>
  <c r="R108" i="36"/>
  <c r="E108" i="36"/>
  <c r="U108" i="36" s="1"/>
  <c r="S107" i="36"/>
  <c r="R107" i="36"/>
  <c r="E107" i="36"/>
  <c r="S106" i="36"/>
  <c r="R106" i="36"/>
  <c r="E106" i="36"/>
  <c r="S105" i="36"/>
  <c r="R105" i="36"/>
  <c r="E105" i="36"/>
  <c r="T105" i="36" s="1"/>
  <c r="S104" i="36"/>
  <c r="R104" i="36"/>
  <c r="E104" i="36"/>
  <c r="T104" i="36" s="1"/>
  <c r="S103" i="36"/>
  <c r="R103" i="36"/>
  <c r="E103" i="36"/>
  <c r="T103" i="36" s="1"/>
  <c r="S102" i="36"/>
  <c r="R102" i="36"/>
  <c r="E102" i="36"/>
  <c r="U102" i="36" s="1"/>
  <c r="S101" i="36"/>
  <c r="R101" i="36"/>
  <c r="E101" i="36"/>
  <c r="S100" i="36"/>
  <c r="R100" i="36"/>
  <c r="E100" i="36"/>
  <c r="U100" i="36" s="1"/>
  <c r="S99" i="36"/>
  <c r="R99" i="36"/>
  <c r="E99" i="36"/>
  <c r="U99" i="36" s="1"/>
  <c r="S98" i="36"/>
  <c r="R98" i="36"/>
  <c r="E98" i="36"/>
  <c r="M97" i="36"/>
  <c r="S97" i="36" s="1"/>
  <c r="L97" i="36"/>
  <c r="R97" i="36" s="1"/>
  <c r="K97" i="36"/>
  <c r="K114" i="36" s="1"/>
  <c r="J97" i="36"/>
  <c r="J114" i="36" s="1"/>
  <c r="I97" i="36"/>
  <c r="I114" i="36" s="1"/>
  <c r="H97" i="36"/>
  <c r="H114" i="36" s="1"/>
  <c r="G97" i="36"/>
  <c r="F97" i="36"/>
  <c r="D97" i="36"/>
  <c r="C97" i="36"/>
  <c r="B97" i="36"/>
  <c r="O115" i="37"/>
  <c r="N115" i="37"/>
  <c r="M115" i="37"/>
  <c r="S115" i="37" s="1"/>
  <c r="L115" i="37"/>
  <c r="R115" i="37" s="1"/>
  <c r="I115" i="37"/>
  <c r="H115" i="37"/>
  <c r="G115" i="37"/>
  <c r="F115" i="37"/>
  <c r="D115" i="37"/>
  <c r="O114" i="37"/>
  <c r="N114" i="37"/>
  <c r="U113" i="37"/>
  <c r="T113" i="37"/>
  <c r="S113" i="37"/>
  <c r="R113" i="37"/>
  <c r="S112" i="37"/>
  <c r="R112" i="37"/>
  <c r="E112" i="37"/>
  <c r="S111" i="37"/>
  <c r="R111" i="37"/>
  <c r="E111" i="37"/>
  <c r="U111" i="37" s="1"/>
  <c r="S110" i="37"/>
  <c r="R110" i="37"/>
  <c r="E110" i="37"/>
  <c r="U110" i="37" s="1"/>
  <c r="S109" i="37"/>
  <c r="R109" i="37"/>
  <c r="E109" i="37"/>
  <c r="S108" i="37"/>
  <c r="R108" i="37"/>
  <c r="E108" i="37"/>
  <c r="T108" i="37" s="1"/>
  <c r="U107" i="37"/>
  <c r="S107" i="37"/>
  <c r="R107" i="37"/>
  <c r="E107" i="37"/>
  <c r="T107" i="37" s="1"/>
  <c r="S106" i="37"/>
  <c r="R106" i="37"/>
  <c r="E106" i="37"/>
  <c r="T106" i="37" s="1"/>
  <c r="S105" i="37"/>
  <c r="R105" i="37"/>
  <c r="E105" i="37"/>
  <c r="U105" i="37" s="1"/>
  <c r="S104" i="37"/>
  <c r="R104" i="37"/>
  <c r="E104" i="37"/>
  <c r="S103" i="37"/>
  <c r="R103" i="37"/>
  <c r="E103" i="37"/>
  <c r="U103" i="37" s="1"/>
  <c r="S102" i="37"/>
  <c r="R102" i="37"/>
  <c r="E102" i="37"/>
  <c r="U102" i="37" s="1"/>
  <c r="S101" i="37"/>
  <c r="R101" i="37"/>
  <c r="E101" i="37"/>
  <c r="S100" i="37"/>
  <c r="R100" i="37"/>
  <c r="E100" i="37"/>
  <c r="T100" i="37" s="1"/>
  <c r="S99" i="37"/>
  <c r="R99" i="37"/>
  <c r="E99" i="37"/>
  <c r="T99" i="37" s="1"/>
  <c r="S98" i="37"/>
  <c r="R98" i="37"/>
  <c r="E98" i="37"/>
  <c r="T98" i="37" s="1"/>
  <c r="M97" i="37"/>
  <c r="S97" i="37" s="1"/>
  <c r="L97" i="37"/>
  <c r="R97" i="37" s="1"/>
  <c r="K97" i="37"/>
  <c r="J97" i="37"/>
  <c r="I97" i="37"/>
  <c r="I114" i="37" s="1"/>
  <c r="H97" i="37"/>
  <c r="H114" i="37" s="1"/>
  <c r="G97" i="37"/>
  <c r="G114" i="37" s="1"/>
  <c r="F97" i="37"/>
  <c r="F114" i="37" s="1"/>
  <c r="D97" i="37"/>
  <c r="D114" i="37" s="1"/>
  <c r="C97" i="37"/>
  <c r="C114" i="37" s="1"/>
  <c r="B97" i="37"/>
  <c r="M115" i="38"/>
  <c r="S115" i="38" s="1"/>
  <c r="L115" i="38"/>
  <c r="R115" i="38" s="1"/>
  <c r="K115" i="38"/>
  <c r="J115" i="38"/>
  <c r="I115" i="38"/>
  <c r="H115" i="38"/>
  <c r="D115" i="38"/>
  <c r="C115" i="38"/>
  <c r="B115" i="38"/>
  <c r="U113" i="38"/>
  <c r="T113" i="38"/>
  <c r="S113" i="38"/>
  <c r="R113" i="38"/>
  <c r="S112" i="38"/>
  <c r="R112" i="38"/>
  <c r="E112" i="38"/>
  <c r="S111" i="38"/>
  <c r="R111" i="38"/>
  <c r="E111" i="38"/>
  <c r="T111" i="38" s="1"/>
  <c r="S110" i="38"/>
  <c r="R110" i="38"/>
  <c r="E110" i="38"/>
  <c r="U110" i="38" s="1"/>
  <c r="S109" i="38"/>
  <c r="R109" i="38"/>
  <c r="E109" i="38"/>
  <c r="U109" i="38" s="1"/>
  <c r="S108" i="38"/>
  <c r="R108" i="38"/>
  <c r="E108" i="38"/>
  <c r="U108" i="38" s="1"/>
  <c r="S107" i="38"/>
  <c r="R107" i="38"/>
  <c r="E107" i="38"/>
  <c r="S106" i="38"/>
  <c r="R106" i="38"/>
  <c r="E106" i="38"/>
  <c r="U106" i="38" s="1"/>
  <c r="S105" i="38"/>
  <c r="R105" i="38"/>
  <c r="E105" i="38"/>
  <c r="U105" i="38" s="1"/>
  <c r="S104" i="38"/>
  <c r="R104" i="38"/>
  <c r="E104" i="38"/>
  <c r="S103" i="38"/>
  <c r="R103" i="38"/>
  <c r="E103" i="38"/>
  <c r="T103" i="38" s="1"/>
  <c r="S102" i="38"/>
  <c r="R102" i="38"/>
  <c r="E102" i="38"/>
  <c r="U102" i="38" s="1"/>
  <c r="T101" i="38"/>
  <c r="S101" i="38"/>
  <c r="R101" i="38"/>
  <c r="E101" i="38"/>
  <c r="U101" i="38" s="1"/>
  <c r="S100" i="38"/>
  <c r="R100" i="38"/>
  <c r="E100" i="38"/>
  <c r="U100" i="38" s="1"/>
  <c r="S99" i="38"/>
  <c r="R99" i="38"/>
  <c r="E99" i="38"/>
  <c r="S98" i="38"/>
  <c r="R98" i="38"/>
  <c r="E98" i="38"/>
  <c r="U98" i="38" s="1"/>
  <c r="S97" i="38"/>
  <c r="M97" i="38"/>
  <c r="L97" i="38"/>
  <c r="R97" i="38" s="1"/>
  <c r="K97" i="38"/>
  <c r="K114" i="38" s="1"/>
  <c r="J97" i="38"/>
  <c r="J114" i="38" s="1"/>
  <c r="I97" i="38"/>
  <c r="I114" i="38" s="1"/>
  <c r="H97" i="38"/>
  <c r="H114" i="38" s="1"/>
  <c r="G97" i="38"/>
  <c r="F97" i="38"/>
  <c r="D97" i="38"/>
  <c r="D114" i="38" s="1"/>
  <c r="C97" i="38"/>
  <c r="C114" i="38" s="1"/>
  <c r="B97" i="38"/>
  <c r="B114" i="38" s="1"/>
  <c r="O115" i="39"/>
  <c r="N115" i="39"/>
  <c r="M115" i="39"/>
  <c r="S115" i="39" s="1"/>
  <c r="L115" i="39"/>
  <c r="R115" i="39" s="1"/>
  <c r="I115" i="39"/>
  <c r="H115" i="39"/>
  <c r="G115" i="39"/>
  <c r="N114" i="39"/>
  <c r="U113" i="39"/>
  <c r="T113" i="39"/>
  <c r="S113" i="39"/>
  <c r="R113" i="39"/>
  <c r="S112" i="39"/>
  <c r="R112" i="39"/>
  <c r="E112" i="39"/>
  <c r="T112" i="39" s="1"/>
  <c r="S111" i="39"/>
  <c r="R111" i="39"/>
  <c r="E111" i="39"/>
  <c r="U111" i="39" s="1"/>
  <c r="S110" i="39"/>
  <c r="R110" i="39"/>
  <c r="E110" i="39"/>
  <c r="S109" i="39"/>
  <c r="R109" i="39"/>
  <c r="E109" i="39"/>
  <c r="U109" i="39" s="1"/>
  <c r="S108" i="39"/>
  <c r="R108" i="39"/>
  <c r="E108" i="39"/>
  <c r="U108" i="39" s="1"/>
  <c r="S107" i="39"/>
  <c r="R107" i="39"/>
  <c r="E107" i="39"/>
  <c r="S106" i="39"/>
  <c r="R106" i="39"/>
  <c r="E106" i="39"/>
  <c r="T106" i="39" s="1"/>
  <c r="S105" i="39"/>
  <c r="R105" i="39"/>
  <c r="E105" i="39"/>
  <c r="T105" i="39" s="1"/>
  <c r="S104" i="39"/>
  <c r="R104" i="39"/>
  <c r="E104" i="39"/>
  <c r="U104" i="39" s="1"/>
  <c r="S103" i="39"/>
  <c r="R103" i="39"/>
  <c r="E103" i="39"/>
  <c r="T103" i="39" s="1"/>
  <c r="S102" i="39"/>
  <c r="R102" i="39"/>
  <c r="E102" i="39"/>
  <c r="S101" i="39"/>
  <c r="R101" i="39"/>
  <c r="E101" i="39"/>
  <c r="U101" i="39" s="1"/>
  <c r="S100" i="39"/>
  <c r="R100" i="39"/>
  <c r="E100" i="39"/>
  <c r="U100" i="39" s="1"/>
  <c r="S99" i="39"/>
  <c r="R99" i="39"/>
  <c r="E99" i="39"/>
  <c r="S98" i="39"/>
  <c r="R98" i="39"/>
  <c r="E98" i="39"/>
  <c r="T98" i="39" s="1"/>
  <c r="M97" i="39"/>
  <c r="M114" i="39" s="1"/>
  <c r="S114" i="39" s="1"/>
  <c r="L97" i="39"/>
  <c r="L114" i="39" s="1"/>
  <c r="R114" i="39" s="1"/>
  <c r="K97" i="39"/>
  <c r="J97" i="39"/>
  <c r="I97" i="39"/>
  <c r="I114" i="39" s="1"/>
  <c r="H97" i="39"/>
  <c r="H114" i="39" s="1"/>
  <c r="G97" i="39"/>
  <c r="G114" i="39" s="1"/>
  <c r="F97" i="39"/>
  <c r="F114" i="39" s="1"/>
  <c r="D97" i="39"/>
  <c r="D114" i="39" s="1"/>
  <c r="C97" i="39"/>
  <c r="B97" i="39"/>
  <c r="O115" i="40"/>
  <c r="K115" i="40"/>
  <c r="I115" i="40"/>
  <c r="H115" i="40"/>
  <c r="G115" i="40"/>
  <c r="D115" i="40"/>
  <c r="C115" i="40"/>
  <c r="B115" i="40"/>
  <c r="O114" i="40"/>
  <c r="U113" i="40"/>
  <c r="T113" i="40"/>
  <c r="S113" i="40"/>
  <c r="R113" i="40"/>
  <c r="S112" i="40"/>
  <c r="R112" i="40"/>
  <c r="E112" i="40"/>
  <c r="U112" i="40" s="1"/>
  <c r="S111" i="40"/>
  <c r="R111" i="40"/>
  <c r="E111" i="40"/>
  <c r="U111" i="40" s="1"/>
  <c r="S110" i="40"/>
  <c r="R110" i="40"/>
  <c r="E110" i="40"/>
  <c r="S109" i="40"/>
  <c r="R109" i="40"/>
  <c r="E109" i="40"/>
  <c r="T109" i="40" s="1"/>
  <c r="S108" i="40"/>
  <c r="R108" i="40"/>
  <c r="E108" i="40"/>
  <c r="S107" i="40"/>
  <c r="R107" i="40"/>
  <c r="E107" i="40"/>
  <c r="T107" i="40" s="1"/>
  <c r="S106" i="40"/>
  <c r="R106" i="40"/>
  <c r="E106" i="40"/>
  <c r="U106" i="40" s="1"/>
  <c r="S105" i="40"/>
  <c r="R105" i="40"/>
  <c r="E105" i="40"/>
  <c r="S104" i="40"/>
  <c r="R104" i="40"/>
  <c r="E104" i="40"/>
  <c r="U104" i="40" s="1"/>
  <c r="S103" i="40"/>
  <c r="R103" i="40"/>
  <c r="E103" i="40"/>
  <c r="U103" i="40" s="1"/>
  <c r="S102" i="40"/>
  <c r="R102" i="40"/>
  <c r="E102" i="40"/>
  <c r="S101" i="40"/>
  <c r="R101" i="40"/>
  <c r="E101" i="40"/>
  <c r="T101" i="40" s="1"/>
  <c r="U100" i="40"/>
  <c r="S100" i="40"/>
  <c r="R100" i="40"/>
  <c r="E100" i="40"/>
  <c r="T100" i="40" s="1"/>
  <c r="S99" i="40"/>
  <c r="R99" i="40"/>
  <c r="E99" i="40"/>
  <c r="U99" i="40" s="1"/>
  <c r="T98" i="40"/>
  <c r="S98" i="40"/>
  <c r="R98" i="40"/>
  <c r="E98" i="40"/>
  <c r="U98" i="40" s="1"/>
  <c r="R97" i="40"/>
  <c r="M97" i="40"/>
  <c r="L97" i="40"/>
  <c r="K97" i="40"/>
  <c r="J97" i="40"/>
  <c r="J114" i="40" s="1"/>
  <c r="I97" i="40"/>
  <c r="I114" i="40" s="1"/>
  <c r="H97" i="40"/>
  <c r="H114" i="40" s="1"/>
  <c r="G97" i="40"/>
  <c r="F97" i="40"/>
  <c r="D97" i="40"/>
  <c r="D114" i="40" s="1"/>
  <c r="C97" i="40"/>
  <c r="C114" i="40" s="1"/>
  <c r="B97" i="40"/>
  <c r="B114" i="40" s="1"/>
  <c r="O115" i="1"/>
  <c r="N115" i="1"/>
  <c r="M115" i="1"/>
  <c r="S115" i="1" s="1"/>
  <c r="L115" i="1"/>
  <c r="R115" i="1" s="1"/>
  <c r="I115" i="1"/>
  <c r="H115" i="1"/>
  <c r="G115" i="1"/>
  <c r="F115" i="1"/>
  <c r="D115" i="1"/>
  <c r="O114" i="1"/>
  <c r="N114" i="1"/>
  <c r="U113" i="1"/>
  <c r="T113" i="1"/>
  <c r="S113" i="1"/>
  <c r="R113" i="1"/>
  <c r="S112" i="1"/>
  <c r="R112" i="1"/>
  <c r="E112" i="1"/>
  <c r="T112" i="1" s="1"/>
  <c r="S111" i="1"/>
  <c r="R111" i="1"/>
  <c r="E111" i="1"/>
  <c r="S110" i="1"/>
  <c r="R110" i="1"/>
  <c r="E110" i="1"/>
  <c r="U110" i="1" s="1"/>
  <c r="T109" i="1"/>
  <c r="S109" i="1"/>
  <c r="R109" i="1"/>
  <c r="E109" i="1"/>
  <c r="U109" i="1" s="1"/>
  <c r="S108" i="1"/>
  <c r="R108" i="1"/>
  <c r="E108" i="1"/>
  <c r="S107" i="1"/>
  <c r="R107" i="1"/>
  <c r="E107" i="1"/>
  <c r="U107" i="1" s="1"/>
  <c r="S106" i="1"/>
  <c r="R106" i="1"/>
  <c r="E106" i="1"/>
  <c r="U106" i="1" s="1"/>
  <c r="S105" i="1"/>
  <c r="R105" i="1"/>
  <c r="E105" i="1"/>
  <c r="S104" i="1"/>
  <c r="R104" i="1"/>
  <c r="E104" i="1"/>
  <c r="T104" i="1" s="1"/>
  <c r="S103" i="1"/>
  <c r="R103" i="1"/>
  <c r="E103" i="1"/>
  <c r="T103" i="1" s="1"/>
  <c r="S102" i="1"/>
  <c r="R102" i="1"/>
  <c r="E102" i="1"/>
  <c r="T102" i="1" s="1"/>
  <c r="S101" i="1"/>
  <c r="R101" i="1"/>
  <c r="E101" i="1"/>
  <c r="U101" i="1" s="1"/>
  <c r="S100" i="1"/>
  <c r="R100" i="1"/>
  <c r="E100" i="1"/>
  <c r="S99" i="1"/>
  <c r="R99" i="1"/>
  <c r="E99" i="1"/>
  <c r="U99" i="1" s="1"/>
  <c r="S98" i="1"/>
  <c r="R98" i="1"/>
  <c r="E98" i="1"/>
  <c r="U98" i="1" s="1"/>
  <c r="M97" i="1"/>
  <c r="S97" i="1" s="1"/>
  <c r="L97" i="1"/>
  <c r="K97" i="1"/>
  <c r="J97" i="1"/>
  <c r="I97" i="1"/>
  <c r="I114" i="1" s="1"/>
  <c r="H97" i="1"/>
  <c r="H114" i="1" s="1"/>
  <c r="G97" i="1"/>
  <c r="G114" i="1" s="1"/>
  <c r="F97" i="1"/>
  <c r="F114" i="1" s="1"/>
  <c r="D97" i="1"/>
  <c r="D114" i="1" s="1"/>
  <c r="C97" i="1"/>
  <c r="C114" i="1" s="1"/>
  <c r="B97" i="1"/>
  <c r="E86" i="2"/>
  <c r="E85" i="2"/>
  <c r="E84" i="2"/>
  <c r="E83" i="2"/>
  <c r="M82" i="2"/>
  <c r="L82" i="2"/>
  <c r="K82" i="2"/>
  <c r="J82" i="2"/>
  <c r="I82" i="2"/>
  <c r="H82" i="2"/>
  <c r="G82" i="2"/>
  <c r="F82" i="2"/>
  <c r="D82" i="2"/>
  <c r="C82" i="2"/>
  <c r="B82" i="2"/>
  <c r="A79" i="2"/>
  <c r="E86" i="3"/>
  <c r="E85" i="3"/>
  <c r="E84" i="3"/>
  <c r="E83" i="3"/>
  <c r="M82" i="3"/>
  <c r="L82" i="3"/>
  <c r="K82" i="3"/>
  <c r="J82" i="3"/>
  <c r="I82" i="3"/>
  <c r="H82" i="3"/>
  <c r="G82" i="3"/>
  <c r="F82" i="3"/>
  <c r="D82" i="3"/>
  <c r="C82" i="3"/>
  <c r="B82" i="3"/>
  <c r="A79" i="3"/>
  <c r="E86" i="4"/>
  <c r="E85" i="4"/>
  <c r="E84" i="4"/>
  <c r="E83" i="4"/>
  <c r="M82" i="4"/>
  <c r="L82" i="4"/>
  <c r="K82" i="4"/>
  <c r="J82" i="4"/>
  <c r="I82" i="4"/>
  <c r="H82" i="4"/>
  <c r="G82" i="4"/>
  <c r="F82" i="4"/>
  <c r="D82" i="4"/>
  <c r="C82" i="4"/>
  <c r="B82" i="4"/>
  <c r="A79" i="4"/>
  <c r="E86" i="5"/>
  <c r="E85" i="5"/>
  <c r="E84" i="5"/>
  <c r="E83" i="5"/>
  <c r="M82" i="5"/>
  <c r="L82" i="5"/>
  <c r="K82" i="5"/>
  <c r="J82" i="5"/>
  <c r="I82" i="5"/>
  <c r="H82" i="5"/>
  <c r="G82" i="5"/>
  <c r="F82" i="5"/>
  <c r="D82" i="5"/>
  <c r="C82" i="5"/>
  <c r="B82" i="5"/>
  <c r="A79" i="5"/>
  <c r="E86" i="6"/>
  <c r="E85" i="6"/>
  <c r="E84" i="6"/>
  <c r="E83" i="6"/>
  <c r="M82" i="6"/>
  <c r="L82" i="6"/>
  <c r="K82" i="6"/>
  <c r="J82" i="6"/>
  <c r="I82" i="6"/>
  <c r="H82" i="6"/>
  <c r="G82" i="6"/>
  <c r="F82" i="6"/>
  <c r="D82" i="6"/>
  <c r="C82" i="6"/>
  <c r="B82" i="6"/>
  <c r="A79" i="6"/>
  <c r="E86" i="7"/>
  <c r="E85" i="7"/>
  <c r="E84" i="7"/>
  <c r="E83" i="7"/>
  <c r="M82" i="7"/>
  <c r="L82" i="7"/>
  <c r="K82" i="7"/>
  <c r="J82" i="7"/>
  <c r="I82" i="7"/>
  <c r="H82" i="7"/>
  <c r="G82" i="7"/>
  <c r="F82" i="7"/>
  <c r="D82" i="7"/>
  <c r="C82" i="7"/>
  <c r="B82" i="7"/>
  <c r="A79" i="7"/>
  <c r="E86" i="8"/>
  <c r="E85" i="8"/>
  <c r="E84" i="8"/>
  <c r="E83" i="8"/>
  <c r="M82" i="8"/>
  <c r="L82" i="8"/>
  <c r="K82" i="8"/>
  <c r="J82" i="8"/>
  <c r="I82" i="8"/>
  <c r="H82" i="8"/>
  <c r="G82" i="8"/>
  <c r="F82" i="8"/>
  <c r="D82" i="8"/>
  <c r="C82" i="8"/>
  <c r="B82" i="8"/>
  <c r="A79" i="8"/>
  <c r="E86" i="9"/>
  <c r="E85" i="9"/>
  <c r="E84" i="9"/>
  <c r="E83" i="9"/>
  <c r="M82" i="9"/>
  <c r="L82" i="9"/>
  <c r="K82" i="9"/>
  <c r="J82" i="9"/>
  <c r="I82" i="9"/>
  <c r="H82" i="9"/>
  <c r="G82" i="9"/>
  <c r="F82" i="9"/>
  <c r="D82" i="9"/>
  <c r="C82" i="9"/>
  <c r="B82" i="9"/>
  <c r="A79" i="9"/>
  <c r="E86" i="10"/>
  <c r="E85" i="10"/>
  <c r="E84" i="10"/>
  <c r="E82" i="10" s="1"/>
  <c r="E83" i="10"/>
  <c r="M82" i="10"/>
  <c r="L82" i="10"/>
  <c r="K82" i="10"/>
  <c r="J82" i="10"/>
  <c r="I82" i="10"/>
  <c r="H82" i="10"/>
  <c r="G82" i="10"/>
  <c r="F82" i="10"/>
  <c r="D82" i="10"/>
  <c r="C82" i="10"/>
  <c r="B82" i="10"/>
  <c r="A79" i="10"/>
  <c r="E86" i="11"/>
  <c r="E85" i="11"/>
  <c r="E84" i="11"/>
  <c r="E83" i="11"/>
  <c r="M82" i="11"/>
  <c r="L82" i="11"/>
  <c r="K82" i="11"/>
  <c r="J82" i="11"/>
  <c r="I82" i="11"/>
  <c r="H82" i="11"/>
  <c r="G82" i="11"/>
  <c r="F82" i="11"/>
  <c r="D82" i="11"/>
  <c r="C82" i="11"/>
  <c r="B82" i="11"/>
  <c r="A79" i="11"/>
  <c r="E86" i="12"/>
  <c r="E85" i="12"/>
  <c r="E84" i="12"/>
  <c r="E83" i="12"/>
  <c r="M82" i="12"/>
  <c r="L82" i="12"/>
  <c r="K82" i="12"/>
  <c r="J82" i="12"/>
  <c r="I82" i="12"/>
  <c r="H82" i="12"/>
  <c r="G82" i="12"/>
  <c r="F82" i="12"/>
  <c r="D82" i="12"/>
  <c r="C82" i="12"/>
  <c r="B82" i="12"/>
  <c r="A79" i="12"/>
  <c r="E86" i="13"/>
  <c r="E85" i="13"/>
  <c r="E84" i="13"/>
  <c r="E83" i="13"/>
  <c r="M82" i="13"/>
  <c r="L82" i="13"/>
  <c r="K82" i="13"/>
  <c r="J82" i="13"/>
  <c r="I82" i="13"/>
  <c r="H82" i="13"/>
  <c r="G82" i="13"/>
  <c r="F82" i="13"/>
  <c r="D82" i="13"/>
  <c r="C82" i="13"/>
  <c r="B82" i="13"/>
  <c r="A79" i="13"/>
  <c r="E86" i="14"/>
  <c r="E85" i="14"/>
  <c r="E84" i="14"/>
  <c r="E83" i="14"/>
  <c r="M82" i="14"/>
  <c r="L82" i="14"/>
  <c r="K82" i="14"/>
  <c r="J82" i="14"/>
  <c r="I82" i="14"/>
  <c r="H82" i="14"/>
  <c r="G82" i="14"/>
  <c r="F82" i="14"/>
  <c r="D82" i="14"/>
  <c r="C82" i="14"/>
  <c r="B82" i="14"/>
  <c r="A79" i="14"/>
  <c r="E86" i="15"/>
  <c r="E85" i="15"/>
  <c r="E84" i="15"/>
  <c r="E83" i="15"/>
  <c r="M82" i="15"/>
  <c r="L82" i="15"/>
  <c r="K82" i="15"/>
  <c r="J82" i="15"/>
  <c r="I82" i="15"/>
  <c r="H82" i="15"/>
  <c r="G82" i="15"/>
  <c r="F82" i="15"/>
  <c r="D82" i="15"/>
  <c r="C82" i="15"/>
  <c r="B82" i="15"/>
  <c r="A79" i="15"/>
  <c r="E86" i="16"/>
  <c r="E85" i="16"/>
  <c r="E84" i="16"/>
  <c r="E83" i="16"/>
  <c r="M82" i="16"/>
  <c r="L82" i="16"/>
  <c r="K82" i="16"/>
  <c r="J82" i="16"/>
  <c r="I82" i="16"/>
  <c r="H82" i="16"/>
  <c r="G82" i="16"/>
  <c r="F82" i="16"/>
  <c r="D82" i="16"/>
  <c r="C82" i="16"/>
  <c r="B82" i="16"/>
  <c r="A79" i="16"/>
  <c r="E86" i="17"/>
  <c r="E85" i="17"/>
  <c r="E84" i="17"/>
  <c r="E83" i="17"/>
  <c r="M82" i="17"/>
  <c r="L82" i="17"/>
  <c r="K82" i="17"/>
  <c r="J82" i="17"/>
  <c r="I82" i="17"/>
  <c r="H82" i="17"/>
  <c r="G82" i="17"/>
  <c r="F82" i="17"/>
  <c r="D82" i="17"/>
  <c r="C82" i="17"/>
  <c r="B82" i="17"/>
  <c r="A79" i="17"/>
  <c r="E86" i="18"/>
  <c r="E85" i="18"/>
  <c r="E84" i="18"/>
  <c r="E83" i="18"/>
  <c r="M82" i="18"/>
  <c r="L82" i="18"/>
  <c r="K82" i="18"/>
  <c r="J82" i="18"/>
  <c r="I82" i="18"/>
  <c r="H82" i="18"/>
  <c r="G82" i="18"/>
  <c r="F82" i="18"/>
  <c r="D82" i="18"/>
  <c r="C82" i="18"/>
  <c r="B82" i="18"/>
  <c r="A79" i="18"/>
  <c r="E86" i="19"/>
  <c r="E85" i="19"/>
  <c r="E84" i="19"/>
  <c r="E83" i="19"/>
  <c r="M82" i="19"/>
  <c r="L82" i="19"/>
  <c r="K82" i="19"/>
  <c r="J82" i="19"/>
  <c r="I82" i="19"/>
  <c r="H82" i="19"/>
  <c r="G82" i="19"/>
  <c r="F82" i="19"/>
  <c r="D82" i="19"/>
  <c r="C82" i="19"/>
  <c r="B82" i="19"/>
  <c r="A79" i="19"/>
  <c r="E86" i="20"/>
  <c r="E85" i="20"/>
  <c r="E84" i="20"/>
  <c r="E83" i="20"/>
  <c r="M82" i="20"/>
  <c r="L82" i="20"/>
  <c r="K82" i="20"/>
  <c r="J82" i="20"/>
  <c r="I82" i="20"/>
  <c r="H82" i="20"/>
  <c r="G82" i="20"/>
  <c r="F82" i="20"/>
  <c r="D82" i="20"/>
  <c r="C82" i="20"/>
  <c r="B82" i="20"/>
  <c r="A79" i="20"/>
  <c r="E86" i="21"/>
  <c r="E85" i="21"/>
  <c r="E84" i="21"/>
  <c r="E83" i="21"/>
  <c r="M82" i="21"/>
  <c r="L82" i="21"/>
  <c r="K82" i="21"/>
  <c r="J82" i="21"/>
  <c r="I82" i="21"/>
  <c r="H82" i="21"/>
  <c r="G82" i="21"/>
  <c r="F82" i="21"/>
  <c r="D82" i="21"/>
  <c r="C82" i="21"/>
  <c r="B82" i="21"/>
  <c r="A79" i="21"/>
  <c r="E86" i="22"/>
  <c r="E85" i="22"/>
  <c r="E84" i="22"/>
  <c r="E83" i="22"/>
  <c r="M82" i="22"/>
  <c r="L82" i="22"/>
  <c r="K82" i="22"/>
  <c r="J82" i="22"/>
  <c r="I82" i="22"/>
  <c r="H82" i="22"/>
  <c r="G82" i="22"/>
  <c r="F82" i="22"/>
  <c r="D82" i="22"/>
  <c r="C82" i="22"/>
  <c r="B82" i="22"/>
  <c r="A79" i="22"/>
  <c r="E86" i="23"/>
  <c r="E85" i="23"/>
  <c r="E84" i="23"/>
  <c r="E83" i="23"/>
  <c r="M82" i="23"/>
  <c r="L82" i="23"/>
  <c r="K82" i="23"/>
  <c r="J82" i="23"/>
  <c r="I82" i="23"/>
  <c r="H82" i="23"/>
  <c r="G82" i="23"/>
  <c r="F82" i="23"/>
  <c r="D82" i="23"/>
  <c r="C82" i="23"/>
  <c r="B82" i="23"/>
  <c r="A79" i="23"/>
  <c r="E86" i="24"/>
  <c r="E85" i="24"/>
  <c r="E84" i="24"/>
  <c r="E83" i="24"/>
  <c r="M82" i="24"/>
  <c r="L82" i="24"/>
  <c r="K82" i="24"/>
  <c r="J82" i="24"/>
  <c r="I82" i="24"/>
  <c r="H82" i="24"/>
  <c r="G82" i="24"/>
  <c r="F82" i="24"/>
  <c r="D82" i="24"/>
  <c r="C82" i="24"/>
  <c r="B82" i="24"/>
  <c r="A79" i="24"/>
  <c r="E86" i="25"/>
  <c r="E85" i="25"/>
  <c r="E84" i="25"/>
  <c r="E83" i="25"/>
  <c r="M82" i="25"/>
  <c r="L82" i="25"/>
  <c r="K82" i="25"/>
  <c r="J82" i="25"/>
  <c r="I82" i="25"/>
  <c r="H82" i="25"/>
  <c r="G82" i="25"/>
  <c r="F82" i="25"/>
  <c r="D82" i="25"/>
  <c r="C82" i="25"/>
  <c r="B82" i="25"/>
  <c r="A79" i="25"/>
  <c r="E86" i="26"/>
  <c r="E85" i="26"/>
  <c r="E84" i="26"/>
  <c r="E83" i="26"/>
  <c r="M82" i="26"/>
  <c r="L82" i="26"/>
  <c r="K82" i="26"/>
  <c r="J82" i="26"/>
  <c r="I82" i="26"/>
  <c r="H82" i="26"/>
  <c r="G82" i="26"/>
  <c r="F82" i="26"/>
  <c r="D82" i="26"/>
  <c r="C82" i="26"/>
  <c r="B82" i="26"/>
  <c r="A79" i="26"/>
  <c r="E86" i="27"/>
  <c r="E85" i="27"/>
  <c r="E84" i="27"/>
  <c r="E83" i="27"/>
  <c r="M82" i="27"/>
  <c r="L82" i="27"/>
  <c r="K82" i="27"/>
  <c r="J82" i="27"/>
  <c r="I82" i="27"/>
  <c r="H82" i="27"/>
  <c r="G82" i="27"/>
  <c r="F82" i="27"/>
  <c r="D82" i="27"/>
  <c r="C82" i="27"/>
  <c r="B82" i="27"/>
  <c r="A79" i="27"/>
  <c r="E86" i="28"/>
  <c r="E85" i="28"/>
  <c r="E84" i="28"/>
  <c r="E83" i="28"/>
  <c r="M82" i="28"/>
  <c r="L82" i="28"/>
  <c r="K82" i="28"/>
  <c r="J82" i="28"/>
  <c r="I82" i="28"/>
  <c r="H82" i="28"/>
  <c r="G82" i="28"/>
  <c r="F82" i="28"/>
  <c r="D82" i="28"/>
  <c r="C82" i="28"/>
  <c r="B82" i="28"/>
  <c r="A79" i="28"/>
  <c r="E86" i="29"/>
  <c r="E85" i="29"/>
  <c r="E84" i="29"/>
  <c r="E83" i="29"/>
  <c r="E82" i="29" s="1"/>
  <c r="M82" i="29"/>
  <c r="L82" i="29"/>
  <c r="K82" i="29"/>
  <c r="J82" i="29"/>
  <c r="I82" i="29"/>
  <c r="H82" i="29"/>
  <c r="G82" i="29"/>
  <c r="F82" i="29"/>
  <c r="D82" i="29"/>
  <c r="C82" i="29"/>
  <c r="B82" i="29"/>
  <c r="A79" i="29"/>
  <c r="E86" i="30"/>
  <c r="E85" i="30"/>
  <c r="E84" i="30"/>
  <c r="E83" i="30"/>
  <c r="M82" i="30"/>
  <c r="L82" i="30"/>
  <c r="K82" i="30"/>
  <c r="J82" i="30"/>
  <c r="I82" i="30"/>
  <c r="H82" i="30"/>
  <c r="G82" i="30"/>
  <c r="F82" i="30"/>
  <c r="D82" i="30"/>
  <c r="C82" i="30"/>
  <c r="B82" i="30"/>
  <c r="A79" i="30"/>
  <c r="E86" i="31"/>
  <c r="E85" i="31"/>
  <c r="E84" i="31"/>
  <c r="E83" i="31"/>
  <c r="M82" i="31"/>
  <c r="L82" i="31"/>
  <c r="K82" i="31"/>
  <c r="J82" i="31"/>
  <c r="I82" i="31"/>
  <c r="H82" i="31"/>
  <c r="G82" i="31"/>
  <c r="F82" i="31"/>
  <c r="D82" i="31"/>
  <c r="C82" i="31"/>
  <c r="B82" i="31"/>
  <c r="A79" i="31"/>
  <c r="E86" i="32"/>
  <c r="E85" i="32"/>
  <c r="E84" i="32"/>
  <c r="E83" i="32"/>
  <c r="M82" i="32"/>
  <c r="L82" i="32"/>
  <c r="K82" i="32"/>
  <c r="J82" i="32"/>
  <c r="I82" i="32"/>
  <c r="H82" i="32"/>
  <c r="G82" i="32"/>
  <c r="F82" i="32"/>
  <c r="D82" i="32"/>
  <c r="C82" i="32"/>
  <c r="B82" i="32"/>
  <c r="A79" i="32"/>
  <c r="E86" i="33"/>
  <c r="E85" i="33"/>
  <c r="E84" i="33"/>
  <c r="E82" i="33" s="1"/>
  <c r="E83" i="33"/>
  <c r="M82" i="33"/>
  <c r="L82" i="33"/>
  <c r="K82" i="33"/>
  <c r="J82" i="33"/>
  <c r="I82" i="33"/>
  <c r="H82" i="33"/>
  <c r="G82" i="33"/>
  <c r="F82" i="33"/>
  <c r="D82" i="33"/>
  <c r="C82" i="33"/>
  <c r="B82" i="33"/>
  <c r="A79" i="33"/>
  <c r="E86" i="34"/>
  <c r="E85" i="34"/>
  <c r="E84" i="34"/>
  <c r="E83" i="34"/>
  <c r="M82" i="34"/>
  <c r="L82" i="34"/>
  <c r="K82" i="34"/>
  <c r="J82" i="34"/>
  <c r="I82" i="34"/>
  <c r="H82" i="34"/>
  <c r="G82" i="34"/>
  <c r="F82" i="34"/>
  <c r="D82" i="34"/>
  <c r="C82" i="34"/>
  <c r="B82" i="34"/>
  <c r="A79" i="34"/>
  <c r="E86" i="35"/>
  <c r="E85" i="35"/>
  <c r="E84" i="35"/>
  <c r="E83" i="35"/>
  <c r="M82" i="35"/>
  <c r="L82" i="35"/>
  <c r="K82" i="35"/>
  <c r="J82" i="35"/>
  <c r="I82" i="35"/>
  <c r="H82" i="35"/>
  <c r="G82" i="35"/>
  <c r="F82" i="35"/>
  <c r="D82" i="35"/>
  <c r="C82" i="35"/>
  <c r="B82" i="35"/>
  <c r="A79" i="35"/>
  <c r="E86" i="36"/>
  <c r="E85" i="36"/>
  <c r="E84" i="36"/>
  <c r="E83" i="36"/>
  <c r="M82" i="36"/>
  <c r="L82" i="36"/>
  <c r="K82" i="36"/>
  <c r="J82" i="36"/>
  <c r="I82" i="36"/>
  <c r="H82" i="36"/>
  <c r="G82" i="36"/>
  <c r="F82" i="36"/>
  <c r="D82" i="36"/>
  <c r="C82" i="36"/>
  <c r="B82" i="36"/>
  <c r="A79" i="36"/>
  <c r="E86" i="37"/>
  <c r="E85" i="37"/>
  <c r="E82" i="37" s="1"/>
  <c r="E84" i="37"/>
  <c r="E83" i="37"/>
  <c r="M82" i="37"/>
  <c r="L82" i="37"/>
  <c r="K82" i="37"/>
  <c r="J82" i="37"/>
  <c r="I82" i="37"/>
  <c r="H82" i="37"/>
  <c r="G82" i="37"/>
  <c r="F82" i="37"/>
  <c r="D82" i="37"/>
  <c r="C82" i="37"/>
  <c r="B82" i="37"/>
  <c r="A79" i="37"/>
  <c r="E86" i="38"/>
  <c r="E85" i="38"/>
  <c r="E84" i="38"/>
  <c r="E83" i="38"/>
  <c r="M82" i="38"/>
  <c r="L82" i="38"/>
  <c r="K82" i="38"/>
  <c r="J82" i="38"/>
  <c r="I82" i="38"/>
  <c r="H82" i="38"/>
  <c r="G82" i="38"/>
  <c r="F82" i="38"/>
  <c r="D82" i="38"/>
  <c r="C82" i="38"/>
  <c r="B82" i="38"/>
  <c r="A79" i="38"/>
  <c r="E86" i="39"/>
  <c r="E85" i="39"/>
  <c r="E84" i="39"/>
  <c r="E83" i="39"/>
  <c r="M82" i="39"/>
  <c r="L82" i="39"/>
  <c r="K82" i="39"/>
  <c r="J82" i="39"/>
  <c r="I82" i="39"/>
  <c r="H82" i="39"/>
  <c r="G82" i="39"/>
  <c r="F82" i="39"/>
  <c r="D82" i="39"/>
  <c r="C82" i="39"/>
  <c r="B82" i="39"/>
  <c r="A79" i="39"/>
  <c r="E86" i="40"/>
  <c r="E85" i="40"/>
  <c r="E84" i="40"/>
  <c r="E83" i="40"/>
  <c r="M82" i="40"/>
  <c r="L82" i="40"/>
  <c r="K82" i="40"/>
  <c r="J82" i="40"/>
  <c r="I82" i="40"/>
  <c r="H82" i="40"/>
  <c r="G82" i="40"/>
  <c r="F82" i="40"/>
  <c r="D82" i="40"/>
  <c r="C82" i="40"/>
  <c r="B82" i="40"/>
  <c r="A79" i="40"/>
  <c r="E86" i="1"/>
  <c r="E85" i="1"/>
  <c r="E84" i="1"/>
  <c r="E83" i="1"/>
  <c r="M82" i="1"/>
  <c r="L82" i="1"/>
  <c r="K82" i="1"/>
  <c r="J82" i="1"/>
  <c r="I82" i="1"/>
  <c r="H82" i="1"/>
  <c r="G82" i="1"/>
  <c r="F82" i="1"/>
  <c r="D82" i="1"/>
  <c r="C82" i="1"/>
  <c r="B82" i="1"/>
  <c r="A79" i="1"/>
  <c r="S96" i="40"/>
  <c r="R96" i="40"/>
  <c r="Q96" i="40"/>
  <c r="P96" i="40"/>
  <c r="E96" i="40"/>
  <c r="U96" i="40" s="1"/>
  <c r="S95" i="40"/>
  <c r="R95" i="40"/>
  <c r="Q95" i="40"/>
  <c r="P95" i="40"/>
  <c r="E95" i="40"/>
  <c r="T95" i="40" s="1"/>
  <c r="S94" i="40"/>
  <c r="R94" i="40"/>
  <c r="Q94" i="40"/>
  <c r="P94" i="40"/>
  <c r="E94" i="40"/>
  <c r="U94" i="40" s="1"/>
  <c r="S93" i="40"/>
  <c r="R93" i="40"/>
  <c r="Q93" i="40"/>
  <c r="P93" i="40"/>
  <c r="E93" i="40"/>
  <c r="U93" i="40" s="1"/>
  <c r="T92" i="40"/>
  <c r="S92" i="40"/>
  <c r="R92" i="40"/>
  <c r="Q92" i="40"/>
  <c r="P92" i="40"/>
  <c r="E92" i="40"/>
  <c r="U92" i="40" s="1"/>
  <c r="U91" i="40"/>
  <c r="S91" i="40"/>
  <c r="R91" i="40"/>
  <c r="Q91" i="40"/>
  <c r="P91" i="40"/>
  <c r="E91" i="40"/>
  <c r="T91" i="40" s="1"/>
  <c r="S90" i="40"/>
  <c r="R90" i="40"/>
  <c r="Q90" i="40"/>
  <c r="P90" i="40"/>
  <c r="E90" i="40"/>
  <c r="S89" i="40"/>
  <c r="R89" i="40"/>
  <c r="Q89" i="40"/>
  <c r="P89" i="40"/>
  <c r="E89" i="40"/>
  <c r="U89" i="40" s="1"/>
  <c r="U88" i="40"/>
  <c r="T88" i="40"/>
  <c r="S88" i="40"/>
  <c r="R88" i="40"/>
  <c r="Q88" i="40"/>
  <c r="P88" i="40"/>
  <c r="E88" i="40"/>
  <c r="O75" i="40"/>
  <c r="N75" i="40"/>
  <c r="M75" i="40"/>
  <c r="L75" i="40"/>
  <c r="K75" i="40"/>
  <c r="J75" i="40"/>
  <c r="I75" i="40"/>
  <c r="H75" i="40"/>
  <c r="G75" i="40"/>
  <c r="F75" i="40"/>
  <c r="C75" i="40"/>
  <c r="B75" i="40"/>
  <c r="O74" i="40"/>
  <c r="N74" i="40"/>
  <c r="M74" i="40"/>
  <c r="L74" i="40"/>
  <c r="K74" i="40"/>
  <c r="J74" i="40"/>
  <c r="I74" i="40"/>
  <c r="H74" i="40"/>
  <c r="G74" i="40"/>
  <c r="F74" i="40"/>
  <c r="C74" i="40"/>
  <c r="B74" i="40"/>
  <c r="E74" i="40" s="1"/>
  <c r="O73" i="40"/>
  <c r="N73" i="40"/>
  <c r="M73" i="40"/>
  <c r="L73" i="40"/>
  <c r="K73" i="40"/>
  <c r="J73" i="40"/>
  <c r="I73" i="40"/>
  <c r="S73" i="40" s="1"/>
  <c r="H73" i="40"/>
  <c r="G73" i="40"/>
  <c r="F73" i="40"/>
  <c r="C73" i="40"/>
  <c r="E73" i="40" s="1"/>
  <c r="B73" i="40"/>
  <c r="T72" i="40"/>
  <c r="S72" i="40"/>
  <c r="R72" i="40"/>
  <c r="Q72" i="40"/>
  <c r="P72" i="40"/>
  <c r="E72" i="40"/>
  <c r="U72" i="40" s="1"/>
  <c r="S71" i="40"/>
  <c r="R71" i="40"/>
  <c r="Q71" i="40"/>
  <c r="P71" i="40"/>
  <c r="E71" i="40"/>
  <c r="O69" i="40"/>
  <c r="N69" i="40"/>
  <c r="M69" i="40"/>
  <c r="L69" i="40"/>
  <c r="K69" i="40"/>
  <c r="J69" i="40"/>
  <c r="I69" i="40"/>
  <c r="H69" i="40"/>
  <c r="G69" i="40"/>
  <c r="F69" i="40"/>
  <c r="C69" i="40"/>
  <c r="B69" i="40"/>
  <c r="O68" i="40"/>
  <c r="N68" i="40"/>
  <c r="M68" i="40"/>
  <c r="L68" i="40"/>
  <c r="K68" i="40"/>
  <c r="J68" i="40"/>
  <c r="I68" i="40"/>
  <c r="S68" i="40" s="1"/>
  <c r="H68" i="40"/>
  <c r="R68" i="40" s="1"/>
  <c r="G68" i="40"/>
  <c r="F68" i="40"/>
  <c r="C68" i="40"/>
  <c r="B68" i="40"/>
  <c r="E68" i="40" s="1"/>
  <c r="T67" i="40"/>
  <c r="S67" i="40"/>
  <c r="R67" i="40"/>
  <c r="Q67" i="40"/>
  <c r="P67" i="40"/>
  <c r="E67" i="40"/>
  <c r="U67" i="40" s="1"/>
  <c r="S66" i="40"/>
  <c r="R66" i="40"/>
  <c r="Q66" i="40"/>
  <c r="P66" i="40"/>
  <c r="E66" i="40"/>
  <c r="S65" i="40"/>
  <c r="R65" i="40"/>
  <c r="Q65" i="40"/>
  <c r="P65" i="40"/>
  <c r="E65" i="40"/>
  <c r="S64" i="40"/>
  <c r="R64" i="40"/>
  <c r="Q64" i="40"/>
  <c r="P64" i="40"/>
  <c r="E64" i="40"/>
  <c r="T64" i="40" s="1"/>
  <c r="S63" i="40"/>
  <c r="R63" i="40"/>
  <c r="Q63" i="40"/>
  <c r="P63" i="40"/>
  <c r="E63" i="40"/>
  <c r="U63" i="40" s="1"/>
  <c r="O61" i="40"/>
  <c r="N61" i="40"/>
  <c r="M61" i="40"/>
  <c r="L61" i="40"/>
  <c r="K61" i="40"/>
  <c r="J61" i="40"/>
  <c r="I61" i="40"/>
  <c r="H61" i="40"/>
  <c r="R61" i="40" s="1"/>
  <c r="C61" i="40"/>
  <c r="B61" i="40"/>
  <c r="E61" i="40" s="1"/>
  <c r="S60" i="40"/>
  <c r="R60" i="40"/>
  <c r="Q60" i="40"/>
  <c r="P60" i="40"/>
  <c r="E60" i="40"/>
  <c r="U60" i="40" s="1"/>
  <c r="S59" i="40"/>
  <c r="R59" i="40"/>
  <c r="Q59" i="40"/>
  <c r="P59" i="40"/>
  <c r="E59" i="40"/>
  <c r="U59" i="40" s="1"/>
  <c r="S58" i="40"/>
  <c r="R58" i="40"/>
  <c r="Q58" i="40"/>
  <c r="P58" i="40"/>
  <c r="E58" i="40"/>
  <c r="U58" i="40" s="1"/>
  <c r="S57" i="40"/>
  <c r="R57" i="40"/>
  <c r="Q57" i="40"/>
  <c r="P57" i="40"/>
  <c r="E57" i="40"/>
  <c r="T57" i="40" s="1"/>
  <c r="O55" i="40"/>
  <c r="N55" i="40"/>
  <c r="M55" i="40"/>
  <c r="L55" i="40"/>
  <c r="K55" i="40"/>
  <c r="J55" i="40"/>
  <c r="I55" i="40"/>
  <c r="H55" i="40"/>
  <c r="G55" i="40"/>
  <c r="F55" i="40"/>
  <c r="C55" i="40"/>
  <c r="B55" i="40"/>
  <c r="U54" i="40"/>
  <c r="S54" i="40"/>
  <c r="R54" i="40"/>
  <c r="Q54" i="40"/>
  <c r="P54" i="40"/>
  <c r="E54" i="40"/>
  <c r="T54" i="40" s="1"/>
  <c r="S53" i="40"/>
  <c r="R53" i="40"/>
  <c r="Q53" i="40"/>
  <c r="P53" i="40"/>
  <c r="E53" i="40"/>
  <c r="T53" i="40" s="1"/>
  <c r="S52" i="40"/>
  <c r="R52" i="40"/>
  <c r="Q52" i="40"/>
  <c r="P52" i="40"/>
  <c r="E52" i="40"/>
  <c r="U52" i="40" s="1"/>
  <c r="S51" i="40"/>
  <c r="R51" i="40"/>
  <c r="Q51" i="40"/>
  <c r="P51" i="40"/>
  <c r="E51" i="40"/>
  <c r="U51" i="40" s="1"/>
  <c r="S50" i="40"/>
  <c r="R50" i="40"/>
  <c r="Q50" i="40"/>
  <c r="P50" i="40"/>
  <c r="E50" i="40"/>
  <c r="S49" i="40"/>
  <c r="R49" i="40"/>
  <c r="Q49" i="40"/>
  <c r="P49" i="40"/>
  <c r="E49" i="40"/>
  <c r="T49" i="40" s="1"/>
  <c r="S48" i="40"/>
  <c r="R48" i="40"/>
  <c r="Q48" i="40"/>
  <c r="P48" i="40"/>
  <c r="E48" i="40"/>
  <c r="T48" i="40" s="1"/>
  <c r="S47" i="40"/>
  <c r="R47" i="40"/>
  <c r="Q47" i="40"/>
  <c r="P47" i="40"/>
  <c r="E47" i="40"/>
  <c r="U47" i="40" s="1"/>
  <c r="S46" i="40"/>
  <c r="R46" i="40"/>
  <c r="Q46" i="40"/>
  <c r="P46" i="40"/>
  <c r="E46" i="40"/>
  <c r="U45" i="40"/>
  <c r="T45" i="40"/>
  <c r="S45" i="40"/>
  <c r="R45" i="40"/>
  <c r="Q45" i="40"/>
  <c r="P45" i="40"/>
  <c r="E45" i="40"/>
  <c r="S44" i="40"/>
  <c r="R44" i="40"/>
  <c r="Q44" i="40"/>
  <c r="P44" i="40"/>
  <c r="E44" i="40"/>
  <c r="O42" i="40"/>
  <c r="N42" i="40"/>
  <c r="M42" i="40"/>
  <c r="L42" i="40"/>
  <c r="K42" i="40"/>
  <c r="J42" i="40"/>
  <c r="I42" i="40"/>
  <c r="S42" i="40" s="1"/>
  <c r="H42" i="40"/>
  <c r="R42" i="40" s="1"/>
  <c r="G42" i="40"/>
  <c r="F42" i="40"/>
  <c r="C42" i="40"/>
  <c r="B42" i="40"/>
  <c r="S41" i="40"/>
  <c r="R41" i="40"/>
  <c r="Q41" i="40"/>
  <c r="P41" i="40"/>
  <c r="E41" i="40"/>
  <c r="S40" i="40"/>
  <c r="R40" i="40"/>
  <c r="Q40" i="40"/>
  <c r="P40" i="40"/>
  <c r="E40" i="40"/>
  <c r="S39" i="40"/>
  <c r="R39" i="40"/>
  <c r="Q39" i="40"/>
  <c r="P39" i="40"/>
  <c r="E39" i="40"/>
  <c r="U39" i="40" s="1"/>
  <c r="U38" i="40"/>
  <c r="S38" i="40"/>
  <c r="R38" i="40"/>
  <c r="Q38" i="40"/>
  <c r="P38" i="40"/>
  <c r="E38" i="40"/>
  <c r="T38" i="40" s="1"/>
  <c r="S37" i="40"/>
  <c r="R37" i="40"/>
  <c r="Q37" i="40"/>
  <c r="P37" i="40"/>
  <c r="E37" i="40"/>
  <c r="U37" i="40" s="1"/>
  <c r="O35" i="40"/>
  <c r="N35" i="40"/>
  <c r="M35" i="40"/>
  <c r="L35" i="40"/>
  <c r="K35" i="40"/>
  <c r="J35" i="40"/>
  <c r="R35" i="40" s="1"/>
  <c r="I35" i="40"/>
  <c r="H35" i="40"/>
  <c r="G35" i="40"/>
  <c r="F35" i="40"/>
  <c r="C35" i="40"/>
  <c r="B35" i="40"/>
  <c r="S34" i="40"/>
  <c r="R34" i="40"/>
  <c r="Q34" i="40"/>
  <c r="P34" i="40"/>
  <c r="E34" i="40"/>
  <c r="T34" i="40" s="1"/>
  <c r="O32" i="40"/>
  <c r="N32" i="40"/>
  <c r="M32" i="40"/>
  <c r="L32" i="40"/>
  <c r="K32" i="40"/>
  <c r="J32" i="40"/>
  <c r="I32" i="40"/>
  <c r="H32" i="40"/>
  <c r="G32" i="40"/>
  <c r="F32" i="40"/>
  <c r="C32" i="40"/>
  <c r="B32" i="40"/>
  <c r="S31" i="40"/>
  <c r="R31" i="40"/>
  <c r="Q31" i="40"/>
  <c r="P31" i="40"/>
  <c r="E31" i="40"/>
  <c r="T31" i="40" s="1"/>
  <c r="S30" i="40"/>
  <c r="R30" i="40"/>
  <c r="Q30" i="40"/>
  <c r="P30" i="40"/>
  <c r="E30" i="40"/>
  <c r="U30" i="40" s="1"/>
  <c r="S29" i="40"/>
  <c r="R29" i="40"/>
  <c r="Q29" i="40"/>
  <c r="P29" i="40"/>
  <c r="E29" i="40"/>
  <c r="T29" i="40" s="1"/>
  <c r="S28" i="40"/>
  <c r="R28" i="40"/>
  <c r="Q28" i="40"/>
  <c r="P28" i="40"/>
  <c r="E28" i="40"/>
  <c r="U28" i="40" s="1"/>
  <c r="O26" i="40"/>
  <c r="N26" i="40"/>
  <c r="M26" i="40"/>
  <c r="L26" i="40"/>
  <c r="K26" i="40"/>
  <c r="J26" i="40"/>
  <c r="I26" i="40"/>
  <c r="S26" i="40" s="1"/>
  <c r="H26" i="40"/>
  <c r="G26" i="40"/>
  <c r="F26" i="40"/>
  <c r="C26" i="40"/>
  <c r="B26" i="40"/>
  <c r="S25" i="40"/>
  <c r="R25" i="40"/>
  <c r="Q25" i="40"/>
  <c r="P25" i="40"/>
  <c r="E25" i="40"/>
  <c r="U25" i="40" s="1"/>
  <c r="S24" i="40"/>
  <c r="R24" i="40"/>
  <c r="Q24" i="40"/>
  <c r="P24" i="40"/>
  <c r="E24" i="40"/>
  <c r="T23" i="40"/>
  <c r="S23" i="40"/>
  <c r="R23" i="40"/>
  <c r="Q23" i="40"/>
  <c r="P23" i="40"/>
  <c r="E23" i="40"/>
  <c r="U23" i="40" s="1"/>
  <c r="T22" i="40"/>
  <c r="S22" i="40"/>
  <c r="R22" i="40"/>
  <c r="Q22" i="40"/>
  <c r="P22" i="40"/>
  <c r="E22" i="40"/>
  <c r="U22" i="40" s="1"/>
  <c r="S21" i="40"/>
  <c r="R21" i="40"/>
  <c r="Q21" i="40"/>
  <c r="P21" i="40"/>
  <c r="E21" i="40"/>
  <c r="T21" i="40" s="1"/>
  <c r="S20" i="40"/>
  <c r="R20" i="40"/>
  <c r="Q20" i="40"/>
  <c r="P20" i="40"/>
  <c r="E20" i="40"/>
  <c r="T20" i="40" s="1"/>
  <c r="S19" i="40"/>
  <c r="R19" i="40"/>
  <c r="Q19" i="40"/>
  <c r="P19" i="40"/>
  <c r="E19" i="40"/>
  <c r="U19" i="40" s="1"/>
  <c r="O17" i="40"/>
  <c r="N17" i="40"/>
  <c r="M17" i="40"/>
  <c r="L17" i="40"/>
  <c r="K17" i="40"/>
  <c r="S17" i="40" s="1"/>
  <c r="J17" i="40"/>
  <c r="I17" i="40"/>
  <c r="H17" i="40"/>
  <c r="G17" i="40"/>
  <c r="F17" i="40"/>
  <c r="C17" i="40"/>
  <c r="B17" i="40"/>
  <c r="S16" i="40"/>
  <c r="R16" i="40"/>
  <c r="Q16" i="40"/>
  <c r="P16" i="40"/>
  <c r="E16" i="40"/>
  <c r="U16" i="40" s="1"/>
  <c r="U15" i="40"/>
  <c r="S15" i="40"/>
  <c r="R15" i="40"/>
  <c r="Q15" i="40"/>
  <c r="P15" i="40"/>
  <c r="E15" i="40"/>
  <c r="T15" i="40" s="1"/>
  <c r="U14" i="40"/>
  <c r="S14" i="40"/>
  <c r="R14" i="40"/>
  <c r="Q14" i="40"/>
  <c r="P14" i="40"/>
  <c r="E14" i="40"/>
  <c r="T14" i="40" s="1"/>
  <c r="S13" i="40"/>
  <c r="R13" i="40"/>
  <c r="Q13" i="40"/>
  <c r="P13" i="40"/>
  <c r="E13" i="40"/>
  <c r="T12" i="40"/>
  <c r="S12" i="40"/>
  <c r="R12" i="40"/>
  <c r="Q12" i="40"/>
  <c r="P12" i="40"/>
  <c r="E12" i="40"/>
  <c r="U12" i="40" s="1"/>
  <c r="T11" i="40"/>
  <c r="S11" i="40"/>
  <c r="R11" i="40"/>
  <c r="Q11" i="40"/>
  <c r="P11" i="40"/>
  <c r="E11" i="40"/>
  <c r="U11" i="40" s="1"/>
  <c r="S10" i="40"/>
  <c r="R10" i="40"/>
  <c r="Q10" i="40"/>
  <c r="P10" i="40"/>
  <c r="E10" i="40"/>
  <c r="S9" i="40"/>
  <c r="R9" i="40"/>
  <c r="Q9" i="40"/>
  <c r="P9" i="40"/>
  <c r="E9" i="40"/>
  <c r="U9" i="40" s="1"/>
  <c r="S96" i="39"/>
  <c r="R96" i="39"/>
  <c r="Q96" i="39"/>
  <c r="P96" i="39"/>
  <c r="E96" i="39"/>
  <c r="U96" i="39" s="1"/>
  <c r="U95" i="39"/>
  <c r="S95" i="39"/>
  <c r="R95" i="39"/>
  <c r="Q95" i="39"/>
  <c r="P95" i="39"/>
  <c r="E95" i="39"/>
  <c r="T95" i="39" s="1"/>
  <c r="S94" i="39"/>
  <c r="R94" i="39"/>
  <c r="Q94" i="39"/>
  <c r="P94" i="39"/>
  <c r="E94" i="39"/>
  <c r="U94" i="39" s="1"/>
  <c r="S93" i="39"/>
  <c r="R93" i="39"/>
  <c r="Q93" i="39"/>
  <c r="P93" i="39"/>
  <c r="E93" i="39"/>
  <c r="T93" i="39" s="1"/>
  <c r="T92" i="39"/>
  <c r="S92" i="39"/>
  <c r="R92" i="39"/>
  <c r="Q92" i="39"/>
  <c r="P92" i="39"/>
  <c r="E92" i="39"/>
  <c r="U92" i="39" s="1"/>
  <c r="S91" i="39"/>
  <c r="R91" i="39"/>
  <c r="Q91" i="39"/>
  <c r="P91" i="39"/>
  <c r="E91" i="39"/>
  <c r="U90" i="39"/>
  <c r="S90" i="39"/>
  <c r="R90" i="39"/>
  <c r="Q90" i="39"/>
  <c r="P90" i="39"/>
  <c r="E90" i="39"/>
  <c r="T90" i="39" s="1"/>
  <c r="S89" i="39"/>
  <c r="R89" i="39"/>
  <c r="Q89" i="39"/>
  <c r="P89" i="39"/>
  <c r="E89" i="39"/>
  <c r="T89" i="39" s="1"/>
  <c r="S88" i="39"/>
  <c r="R88" i="39"/>
  <c r="Q88" i="39"/>
  <c r="P88" i="39"/>
  <c r="E88" i="39"/>
  <c r="U88" i="39" s="1"/>
  <c r="O75" i="39"/>
  <c r="N75" i="39"/>
  <c r="M75" i="39"/>
  <c r="L75" i="39"/>
  <c r="K75" i="39"/>
  <c r="J75" i="39"/>
  <c r="I75" i="39"/>
  <c r="H75" i="39"/>
  <c r="G75" i="39"/>
  <c r="F75" i="39"/>
  <c r="C75" i="39"/>
  <c r="B75" i="39"/>
  <c r="O74" i="39"/>
  <c r="N74" i="39"/>
  <c r="M74" i="39"/>
  <c r="L74" i="39"/>
  <c r="K74" i="39"/>
  <c r="J74" i="39"/>
  <c r="I74" i="39"/>
  <c r="H74" i="39"/>
  <c r="G74" i="39"/>
  <c r="F74" i="39"/>
  <c r="C74" i="39"/>
  <c r="B74" i="39"/>
  <c r="O73" i="39"/>
  <c r="N73" i="39"/>
  <c r="M73" i="39"/>
  <c r="L73" i="39"/>
  <c r="K73" i="39"/>
  <c r="S73" i="39" s="1"/>
  <c r="J73" i="39"/>
  <c r="I73" i="39"/>
  <c r="H73" i="39"/>
  <c r="P73" i="39" s="1"/>
  <c r="G73" i="39"/>
  <c r="F73" i="39"/>
  <c r="C73" i="39"/>
  <c r="B73" i="39"/>
  <c r="E73" i="39" s="1"/>
  <c r="U72" i="39"/>
  <c r="S72" i="39"/>
  <c r="R72" i="39"/>
  <c r="Q72" i="39"/>
  <c r="P72" i="39"/>
  <c r="E72" i="39"/>
  <c r="T72" i="39" s="1"/>
  <c r="S71" i="39"/>
  <c r="R71" i="39"/>
  <c r="Q71" i="39"/>
  <c r="P71" i="39"/>
  <c r="E71" i="39"/>
  <c r="O69" i="39"/>
  <c r="N69" i="39"/>
  <c r="M69" i="39"/>
  <c r="L69" i="39"/>
  <c r="K69" i="39"/>
  <c r="J69" i="39"/>
  <c r="I69" i="39"/>
  <c r="H69" i="39"/>
  <c r="G69" i="39"/>
  <c r="F69" i="39"/>
  <c r="C69" i="39"/>
  <c r="B69" i="39"/>
  <c r="O68" i="39"/>
  <c r="N68" i="39"/>
  <c r="M68" i="39"/>
  <c r="L68" i="39"/>
  <c r="K68" i="39"/>
  <c r="J68" i="39"/>
  <c r="I68" i="39"/>
  <c r="H68" i="39"/>
  <c r="G68" i="39"/>
  <c r="F68" i="39"/>
  <c r="C68" i="39"/>
  <c r="B68" i="39"/>
  <c r="U67" i="39"/>
  <c r="S67" i="39"/>
  <c r="R67" i="39"/>
  <c r="Q67" i="39"/>
  <c r="P67" i="39"/>
  <c r="E67" i="39"/>
  <c r="T67" i="39" s="1"/>
  <c r="S66" i="39"/>
  <c r="R66" i="39"/>
  <c r="Q66" i="39"/>
  <c r="P66" i="39"/>
  <c r="E66" i="39"/>
  <c r="T66" i="39" s="1"/>
  <c r="S65" i="39"/>
  <c r="R65" i="39"/>
  <c r="Q65" i="39"/>
  <c r="P65" i="39"/>
  <c r="E65" i="39"/>
  <c r="U65" i="39" s="1"/>
  <c r="S64" i="39"/>
  <c r="R64" i="39"/>
  <c r="Q64" i="39"/>
  <c r="P64" i="39"/>
  <c r="E64" i="39"/>
  <c r="T64" i="39" s="1"/>
  <c r="S63" i="39"/>
  <c r="R63" i="39"/>
  <c r="Q63" i="39"/>
  <c r="P63" i="39"/>
  <c r="E63" i="39"/>
  <c r="O61" i="39"/>
  <c r="N61" i="39"/>
  <c r="M61" i="39"/>
  <c r="L61" i="39"/>
  <c r="K61" i="39"/>
  <c r="J61" i="39"/>
  <c r="I61" i="39"/>
  <c r="S61" i="39" s="1"/>
  <c r="H61" i="39"/>
  <c r="C61" i="39"/>
  <c r="B61" i="39"/>
  <c r="S60" i="39"/>
  <c r="R60" i="39"/>
  <c r="Q60" i="39"/>
  <c r="P60" i="39"/>
  <c r="E60" i="39"/>
  <c r="U60" i="39" s="1"/>
  <c r="S59" i="39"/>
  <c r="R59" i="39"/>
  <c r="Q59" i="39"/>
  <c r="P59" i="39"/>
  <c r="E59" i="39"/>
  <c r="U59" i="39" s="1"/>
  <c r="U58" i="39"/>
  <c r="S58" i="39"/>
  <c r="R58" i="39"/>
  <c r="Q58" i="39"/>
  <c r="P58" i="39"/>
  <c r="E58" i="39"/>
  <c r="T58" i="39" s="1"/>
  <c r="S57" i="39"/>
  <c r="R57" i="39"/>
  <c r="Q57" i="39"/>
  <c r="P57" i="39"/>
  <c r="E57" i="39"/>
  <c r="T57" i="39" s="1"/>
  <c r="O55" i="39"/>
  <c r="N55" i="39"/>
  <c r="M55" i="39"/>
  <c r="L55" i="39"/>
  <c r="K55" i="39"/>
  <c r="J55" i="39"/>
  <c r="I55" i="39"/>
  <c r="H55" i="39"/>
  <c r="G55" i="39"/>
  <c r="F55" i="39"/>
  <c r="C55" i="39"/>
  <c r="B55" i="39"/>
  <c r="S54" i="39"/>
  <c r="R54" i="39"/>
  <c r="Q54" i="39"/>
  <c r="P54" i="39"/>
  <c r="E54" i="39"/>
  <c r="T54" i="39" s="1"/>
  <c r="S53" i="39"/>
  <c r="R53" i="39"/>
  <c r="Q53" i="39"/>
  <c r="P53" i="39"/>
  <c r="E53" i="39"/>
  <c r="U53" i="39" s="1"/>
  <c r="S52" i="39"/>
  <c r="R52" i="39"/>
  <c r="Q52" i="39"/>
  <c r="P52" i="39"/>
  <c r="E52" i="39"/>
  <c r="S51" i="39"/>
  <c r="R51" i="39"/>
  <c r="Q51" i="39"/>
  <c r="P51" i="39"/>
  <c r="E51" i="39"/>
  <c r="S50" i="39"/>
  <c r="R50" i="39"/>
  <c r="Q50" i="39"/>
  <c r="P50" i="39"/>
  <c r="E50" i="39"/>
  <c r="U50" i="39" s="1"/>
  <c r="S49" i="39"/>
  <c r="R49" i="39"/>
  <c r="Q49" i="39"/>
  <c r="P49" i="39"/>
  <c r="E49" i="39"/>
  <c r="U49" i="39" s="1"/>
  <c r="S48" i="39"/>
  <c r="R48" i="39"/>
  <c r="Q48" i="39"/>
  <c r="P48" i="39"/>
  <c r="E48" i="39"/>
  <c r="U48" i="39" s="1"/>
  <c r="S47" i="39"/>
  <c r="R47" i="39"/>
  <c r="Q47" i="39"/>
  <c r="P47" i="39"/>
  <c r="E47" i="39"/>
  <c r="T47" i="39" s="1"/>
  <c r="S46" i="39"/>
  <c r="R46" i="39"/>
  <c r="Q46" i="39"/>
  <c r="P46" i="39"/>
  <c r="E46" i="39"/>
  <c r="T46" i="39" s="1"/>
  <c r="S45" i="39"/>
  <c r="R45" i="39"/>
  <c r="Q45" i="39"/>
  <c r="P45" i="39"/>
  <c r="E45" i="39"/>
  <c r="U45" i="39" s="1"/>
  <c r="S44" i="39"/>
  <c r="R44" i="39"/>
  <c r="Q44" i="39"/>
  <c r="P44" i="39"/>
  <c r="E44" i="39"/>
  <c r="O42" i="39"/>
  <c r="N42" i="39"/>
  <c r="M42" i="39"/>
  <c r="L42" i="39"/>
  <c r="K42" i="39"/>
  <c r="J42" i="39"/>
  <c r="I42" i="39"/>
  <c r="S42" i="39" s="1"/>
  <c r="H42" i="39"/>
  <c r="G42" i="39"/>
  <c r="F42" i="39"/>
  <c r="C42" i="39"/>
  <c r="B42" i="39"/>
  <c r="U41" i="39"/>
  <c r="S41" i="39"/>
  <c r="R41" i="39"/>
  <c r="Q41" i="39"/>
  <c r="P41" i="39"/>
  <c r="E41" i="39"/>
  <c r="T41" i="39" s="1"/>
  <c r="T40" i="39"/>
  <c r="S40" i="39"/>
  <c r="R40" i="39"/>
  <c r="Q40" i="39"/>
  <c r="P40" i="39"/>
  <c r="E40" i="39"/>
  <c r="U40" i="39" s="1"/>
  <c r="S39" i="39"/>
  <c r="R39" i="39"/>
  <c r="Q39" i="39"/>
  <c r="P39" i="39"/>
  <c r="E39" i="39"/>
  <c r="U39" i="39" s="1"/>
  <c r="S38" i="39"/>
  <c r="R38" i="39"/>
  <c r="Q38" i="39"/>
  <c r="P38" i="39"/>
  <c r="E38" i="39"/>
  <c r="S37" i="39"/>
  <c r="R37" i="39"/>
  <c r="Q37" i="39"/>
  <c r="P37" i="39"/>
  <c r="E37" i="39"/>
  <c r="T37" i="39" s="1"/>
  <c r="O35" i="39"/>
  <c r="N35" i="39"/>
  <c r="M35" i="39"/>
  <c r="L35" i="39"/>
  <c r="K35" i="39"/>
  <c r="S35" i="39" s="1"/>
  <c r="J35" i="39"/>
  <c r="I35" i="39"/>
  <c r="H35" i="39"/>
  <c r="G35" i="39"/>
  <c r="F35" i="39"/>
  <c r="C35" i="39"/>
  <c r="B35" i="39"/>
  <c r="T34" i="39"/>
  <c r="S34" i="39"/>
  <c r="R34" i="39"/>
  <c r="Q34" i="39"/>
  <c r="P34" i="39"/>
  <c r="E34" i="39"/>
  <c r="O32" i="39"/>
  <c r="N32" i="39"/>
  <c r="M32" i="39"/>
  <c r="L32" i="39"/>
  <c r="K32" i="39"/>
  <c r="J32" i="39"/>
  <c r="I32" i="39"/>
  <c r="H32" i="39"/>
  <c r="R32" i="39" s="1"/>
  <c r="G32" i="39"/>
  <c r="F32" i="39"/>
  <c r="C32" i="39"/>
  <c r="B32" i="39"/>
  <c r="S31" i="39"/>
  <c r="R31" i="39"/>
  <c r="Q31" i="39"/>
  <c r="P31" i="39"/>
  <c r="E31" i="39"/>
  <c r="U30" i="39"/>
  <c r="S30" i="39"/>
  <c r="R30" i="39"/>
  <c r="Q30" i="39"/>
  <c r="P30" i="39"/>
  <c r="E30" i="39"/>
  <c r="T30" i="39" s="1"/>
  <c r="S29" i="39"/>
  <c r="R29" i="39"/>
  <c r="Q29" i="39"/>
  <c r="P29" i="39"/>
  <c r="E29" i="39"/>
  <c r="T29" i="39" s="1"/>
  <c r="S28" i="39"/>
  <c r="R28" i="39"/>
  <c r="Q28" i="39"/>
  <c r="P28" i="39"/>
  <c r="E28" i="39"/>
  <c r="U28" i="39" s="1"/>
  <c r="O26" i="39"/>
  <c r="N26" i="39"/>
  <c r="M26" i="39"/>
  <c r="L26" i="39"/>
  <c r="K26" i="39"/>
  <c r="J26" i="39"/>
  <c r="I26" i="39"/>
  <c r="S26" i="39" s="1"/>
  <c r="H26" i="39"/>
  <c r="G26" i="39"/>
  <c r="F26" i="39"/>
  <c r="C26" i="39"/>
  <c r="B26" i="39"/>
  <c r="S25" i="39"/>
  <c r="R25" i="39"/>
  <c r="Q25" i="39"/>
  <c r="P25" i="39"/>
  <c r="E25" i="39"/>
  <c r="U25" i="39" s="1"/>
  <c r="S24" i="39"/>
  <c r="R24" i="39"/>
  <c r="Q24" i="39"/>
  <c r="P24" i="39"/>
  <c r="E24" i="39"/>
  <c r="S23" i="39"/>
  <c r="R23" i="39"/>
  <c r="Q23" i="39"/>
  <c r="P23" i="39"/>
  <c r="E23" i="39"/>
  <c r="S22" i="39"/>
  <c r="R22" i="39"/>
  <c r="Q22" i="39"/>
  <c r="P22" i="39"/>
  <c r="E22" i="39"/>
  <c r="S21" i="39"/>
  <c r="R21" i="39"/>
  <c r="Q21" i="39"/>
  <c r="P21" i="39"/>
  <c r="E21" i="39"/>
  <c r="U21" i="39" s="1"/>
  <c r="S20" i="39"/>
  <c r="R20" i="39"/>
  <c r="Q20" i="39"/>
  <c r="P20" i="39"/>
  <c r="E20" i="39"/>
  <c r="U20" i="39" s="1"/>
  <c r="U19" i="39"/>
  <c r="S19" i="39"/>
  <c r="R19" i="39"/>
  <c r="Q19" i="39"/>
  <c r="P19" i="39"/>
  <c r="E19" i="39"/>
  <c r="T19" i="39" s="1"/>
  <c r="O17" i="39"/>
  <c r="N17" i="39"/>
  <c r="M17" i="39"/>
  <c r="L17" i="39"/>
  <c r="K17" i="39"/>
  <c r="S17" i="39" s="1"/>
  <c r="J17" i="39"/>
  <c r="R17" i="39" s="1"/>
  <c r="I17" i="39"/>
  <c r="H17" i="39"/>
  <c r="G17" i="39"/>
  <c r="F17" i="39"/>
  <c r="C17" i="39"/>
  <c r="B17" i="39"/>
  <c r="E17" i="39" s="1"/>
  <c r="U16" i="39"/>
  <c r="S16" i="39"/>
  <c r="R16" i="39"/>
  <c r="Q16" i="39"/>
  <c r="P16" i="39"/>
  <c r="E16" i="39"/>
  <c r="T16" i="39" s="1"/>
  <c r="S15" i="39"/>
  <c r="R15" i="39"/>
  <c r="Q15" i="39"/>
  <c r="P15" i="39"/>
  <c r="E15" i="39"/>
  <c r="T15" i="39" s="1"/>
  <c r="S14" i="39"/>
  <c r="R14" i="39"/>
  <c r="Q14" i="39"/>
  <c r="P14" i="39"/>
  <c r="E14" i="39"/>
  <c r="U14" i="39" s="1"/>
  <c r="S13" i="39"/>
  <c r="R13" i="39"/>
  <c r="Q13" i="39"/>
  <c r="P13" i="39"/>
  <c r="E13" i="39"/>
  <c r="T13" i="39" s="1"/>
  <c r="U12" i="39"/>
  <c r="S12" i="39"/>
  <c r="R12" i="39"/>
  <c r="Q12" i="39"/>
  <c r="P12" i="39"/>
  <c r="E12" i="39"/>
  <c r="T12" i="39" s="1"/>
  <c r="S11" i="39"/>
  <c r="R11" i="39"/>
  <c r="Q11" i="39"/>
  <c r="P11" i="39"/>
  <c r="E11" i="39"/>
  <c r="T10" i="39"/>
  <c r="S10" i="39"/>
  <c r="R10" i="39"/>
  <c r="Q10" i="39"/>
  <c r="P10" i="39"/>
  <c r="E10" i="39"/>
  <c r="U10" i="39" s="1"/>
  <c r="T9" i="39"/>
  <c r="S9" i="39"/>
  <c r="R9" i="39"/>
  <c r="Q9" i="39"/>
  <c r="P9" i="39"/>
  <c r="E9" i="39"/>
  <c r="S96" i="38"/>
  <c r="R96" i="38"/>
  <c r="Q96" i="38"/>
  <c r="P96" i="38"/>
  <c r="E96" i="38"/>
  <c r="S95" i="38"/>
  <c r="R95" i="38"/>
  <c r="Q95" i="38"/>
  <c r="P95" i="38"/>
  <c r="E95" i="38"/>
  <c r="T95" i="38" s="1"/>
  <c r="S94" i="38"/>
  <c r="R94" i="38"/>
  <c r="Q94" i="38"/>
  <c r="P94" i="38"/>
  <c r="E94" i="38"/>
  <c r="U94" i="38" s="1"/>
  <c r="U93" i="38"/>
  <c r="S93" i="38"/>
  <c r="R93" i="38"/>
  <c r="Q93" i="38"/>
  <c r="P93" i="38"/>
  <c r="E93" i="38"/>
  <c r="T93" i="38" s="1"/>
  <c r="U92" i="38"/>
  <c r="T92" i="38"/>
  <c r="S92" i="38"/>
  <c r="R92" i="38"/>
  <c r="Q92" i="38"/>
  <c r="P92" i="38"/>
  <c r="E92" i="38"/>
  <c r="U91" i="38"/>
  <c r="T91" i="38"/>
  <c r="S91" i="38"/>
  <c r="R91" i="38"/>
  <c r="Q91" i="38"/>
  <c r="P91" i="38"/>
  <c r="E91" i="38"/>
  <c r="S90" i="38"/>
  <c r="R90" i="38"/>
  <c r="Q90" i="38"/>
  <c r="P90" i="38"/>
  <c r="E90" i="38"/>
  <c r="U90" i="38" s="1"/>
  <c r="T89" i="38"/>
  <c r="S89" i="38"/>
  <c r="R89" i="38"/>
  <c r="Q89" i="38"/>
  <c r="P89" i="38"/>
  <c r="E89" i="38"/>
  <c r="U89" i="38" s="1"/>
  <c r="S88" i="38"/>
  <c r="R88" i="38"/>
  <c r="Q88" i="38"/>
  <c r="P88" i="38"/>
  <c r="P87" i="38" s="1"/>
  <c r="E88" i="38"/>
  <c r="U88" i="38" s="1"/>
  <c r="O75" i="38"/>
  <c r="N75" i="38"/>
  <c r="M75" i="38"/>
  <c r="L75" i="38"/>
  <c r="K75" i="38"/>
  <c r="J75" i="38"/>
  <c r="I75" i="38"/>
  <c r="H75" i="38"/>
  <c r="G75" i="38"/>
  <c r="F75" i="38"/>
  <c r="C75" i="38"/>
  <c r="B75" i="38"/>
  <c r="O74" i="38"/>
  <c r="N74" i="38"/>
  <c r="M74" i="38"/>
  <c r="L74" i="38"/>
  <c r="K74" i="38"/>
  <c r="J74" i="38"/>
  <c r="I74" i="38"/>
  <c r="H74" i="38"/>
  <c r="G74" i="38"/>
  <c r="F74" i="38"/>
  <c r="C74" i="38"/>
  <c r="B74" i="38"/>
  <c r="E74" i="38" s="1"/>
  <c r="O73" i="38"/>
  <c r="N73" i="38"/>
  <c r="M73" i="38"/>
  <c r="L73" i="38"/>
  <c r="K73" i="38"/>
  <c r="J73" i="38"/>
  <c r="I73" i="38"/>
  <c r="H73" i="38"/>
  <c r="G73" i="38"/>
  <c r="F73" i="38"/>
  <c r="C73" i="38"/>
  <c r="E73" i="38" s="1"/>
  <c r="B73" i="38"/>
  <c r="T72" i="38"/>
  <c r="S72" i="38"/>
  <c r="R72" i="38"/>
  <c r="Q72" i="38"/>
  <c r="P72" i="38"/>
  <c r="E72" i="38"/>
  <c r="U72" i="38" s="1"/>
  <c r="T71" i="38"/>
  <c r="S71" i="38"/>
  <c r="R71" i="38"/>
  <c r="Q71" i="38"/>
  <c r="P71" i="38"/>
  <c r="E71" i="38"/>
  <c r="O69" i="38"/>
  <c r="N69" i="38"/>
  <c r="M69" i="38"/>
  <c r="L69" i="38"/>
  <c r="K69" i="38"/>
  <c r="J69" i="38"/>
  <c r="I69" i="38"/>
  <c r="H69" i="38"/>
  <c r="G69" i="38"/>
  <c r="F69" i="38"/>
  <c r="C69" i="38"/>
  <c r="B69" i="38"/>
  <c r="O68" i="38"/>
  <c r="N68" i="38"/>
  <c r="M68" i="38"/>
  <c r="L68" i="38"/>
  <c r="K68" i="38"/>
  <c r="J68" i="38"/>
  <c r="I68" i="38"/>
  <c r="S68" i="38" s="1"/>
  <c r="H68" i="38"/>
  <c r="R68" i="38" s="1"/>
  <c r="G68" i="38"/>
  <c r="F68" i="38"/>
  <c r="C68" i="38"/>
  <c r="B68" i="38"/>
  <c r="S67" i="38"/>
  <c r="R67" i="38"/>
  <c r="Q67" i="38"/>
  <c r="P67" i="38"/>
  <c r="E67" i="38"/>
  <c r="S66" i="38"/>
  <c r="R66" i="38"/>
  <c r="Q66" i="38"/>
  <c r="P66" i="38"/>
  <c r="E66" i="38"/>
  <c r="U66" i="38" s="1"/>
  <c r="U65" i="38"/>
  <c r="S65" i="38"/>
  <c r="R65" i="38"/>
  <c r="Q65" i="38"/>
  <c r="P65" i="38"/>
  <c r="E65" i="38"/>
  <c r="T65" i="38" s="1"/>
  <c r="S64" i="38"/>
  <c r="R64" i="38"/>
  <c r="Q64" i="38"/>
  <c r="P64" i="38"/>
  <c r="E64" i="38"/>
  <c r="S63" i="38"/>
  <c r="R63" i="38"/>
  <c r="Q63" i="38"/>
  <c r="P63" i="38"/>
  <c r="E63" i="38"/>
  <c r="U63" i="38" s="1"/>
  <c r="O61" i="38"/>
  <c r="N61" i="38"/>
  <c r="M61" i="38"/>
  <c r="L61" i="38"/>
  <c r="K61" i="38"/>
  <c r="J61" i="38"/>
  <c r="I61" i="38"/>
  <c r="H61" i="38"/>
  <c r="C61" i="38"/>
  <c r="B61" i="38"/>
  <c r="S60" i="38"/>
  <c r="R60" i="38"/>
  <c r="Q60" i="38"/>
  <c r="P60" i="38"/>
  <c r="E60" i="38"/>
  <c r="U60" i="38" s="1"/>
  <c r="S59" i="38"/>
  <c r="R59" i="38"/>
  <c r="Q59" i="38"/>
  <c r="P59" i="38"/>
  <c r="E59" i="38"/>
  <c r="U59" i="38" s="1"/>
  <c r="S58" i="38"/>
  <c r="R58" i="38"/>
  <c r="Q58" i="38"/>
  <c r="P58" i="38"/>
  <c r="E58" i="38"/>
  <c r="U58" i="38" s="1"/>
  <c r="S57" i="38"/>
  <c r="R57" i="38"/>
  <c r="Q57" i="38"/>
  <c r="P57" i="38"/>
  <c r="E57" i="38"/>
  <c r="U57" i="38" s="1"/>
  <c r="O55" i="38"/>
  <c r="N55" i="38"/>
  <c r="M55" i="38"/>
  <c r="L55" i="38"/>
  <c r="K55" i="38"/>
  <c r="J55" i="38"/>
  <c r="I55" i="38"/>
  <c r="H55" i="38"/>
  <c r="R55" i="38" s="1"/>
  <c r="G55" i="38"/>
  <c r="F55" i="38"/>
  <c r="C55" i="38"/>
  <c r="B55" i="38"/>
  <c r="S54" i="38"/>
  <c r="R54" i="38"/>
  <c r="Q54" i="38"/>
  <c r="P54" i="38"/>
  <c r="E54" i="38"/>
  <c r="U54" i="38" s="1"/>
  <c r="U53" i="38"/>
  <c r="S53" i="38"/>
  <c r="R53" i="38"/>
  <c r="Q53" i="38"/>
  <c r="P53" i="38"/>
  <c r="E53" i="38"/>
  <c r="T53" i="38" s="1"/>
  <c r="S52" i="38"/>
  <c r="R52" i="38"/>
  <c r="Q52" i="38"/>
  <c r="P52" i="38"/>
  <c r="E52" i="38"/>
  <c r="S51" i="38"/>
  <c r="R51" i="38"/>
  <c r="Q51" i="38"/>
  <c r="P51" i="38"/>
  <c r="E51" i="38"/>
  <c r="U51" i="38" s="1"/>
  <c r="S50" i="38"/>
  <c r="R50" i="38"/>
  <c r="Q50" i="38"/>
  <c r="P50" i="38"/>
  <c r="E50" i="38"/>
  <c r="T50" i="38" s="1"/>
  <c r="S49" i="38"/>
  <c r="R49" i="38"/>
  <c r="Q49" i="38"/>
  <c r="P49" i="38"/>
  <c r="E49" i="38"/>
  <c r="T49" i="38" s="1"/>
  <c r="U48" i="38"/>
  <c r="T48" i="38"/>
  <c r="S48" i="38"/>
  <c r="R48" i="38"/>
  <c r="Q48" i="38"/>
  <c r="P48" i="38"/>
  <c r="E48" i="38"/>
  <c r="S47" i="38"/>
  <c r="R47" i="38"/>
  <c r="Q47" i="38"/>
  <c r="P47" i="38"/>
  <c r="E47" i="38"/>
  <c r="U47" i="38" s="1"/>
  <c r="S46" i="38"/>
  <c r="R46" i="38"/>
  <c r="Q46" i="38"/>
  <c r="P46" i="38"/>
  <c r="E46" i="38"/>
  <c r="U46" i="38" s="1"/>
  <c r="S45" i="38"/>
  <c r="R45" i="38"/>
  <c r="Q45" i="38"/>
  <c r="P45" i="38"/>
  <c r="E45" i="38"/>
  <c r="U45" i="38" s="1"/>
  <c r="S44" i="38"/>
  <c r="R44" i="38"/>
  <c r="Q44" i="38"/>
  <c r="P44" i="38"/>
  <c r="E44" i="38"/>
  <c r="O42" i="38"/>
  <c r="N42" i="38"/>
  <c r="M42" i="38"/>
  <c r="L42" i="38"/>
  <c r="K42" i="38"/>
  <c r="J42" i="38"/>
  <c r="I42" i="38"/>
  <c r="H42" i="38"/>
  <c r="P42" i="38" s="1"/>
  <c r="G42" i="38"/>
  <c r="F42" i="38"/>
  <c r="C42" i="38"/>
  <c r="B42" i="38"/>
  <c r="S41" i="38"/>
  <c r="R41" i="38"/>
  <c r="Q41" i="38"/>
  <c r="P41" i="38"/>
  <c r="E41" i="38"/>
  <c r="S40" i="38"/>
  <c r="R40" i="38"/>
  <c r="Q40" i="38"/>
  <c r="P40" i="38"/>
  <c r="E40" i="38"/>
  <c r="U40" i="38" s="1"/>
  <c r="U39" i="38"/>
  <c r="S39" i="38"/>
  <c r="R39" i="38"/>
  <c r="Q39" i="38"/>
  <c r="P39" i="38"/>
  <c r="E39" i="38"/>
  <c r="T39" i="38" s="1"/>
  <c r="T38" i="38"/>
  <c r="S38" i="38"/>
  <c r="R38" i="38"/>
  <c r="Q38" i="38"/>
  <c r="U38" i="38" s="1"/>
  <c r="P38" i="38"/>
  <c r="E38" i="38"/>
  <c r="U37" i="38"/>
  <c r="S37" i="38"/>
  <c r="R37" i="38"/>
  <c r="Q37" i="38"/>
  <c r="P37" i="38"/>
  <c r="T37" i="38" s="1"/>
  <c r="E37" i="38"/>
  <c r="O35" i="38"/>
  <c r="N35" i="38"/>
  <c r="M35" i="38"/>
  <c r="L35" i="38"/>
  <c r="K35" i="38"/>
  <c r="J35" i="38"/>
  <c r="I35" i="38"/>
  <c r="H35" i="38"/>
  <c r="G35" i="38"/>
  <c r="F35" i="38"/>
  <c r="C35" i="38"/>
  <c r="B35" i="38"/>
  <c r="E35" i="38" s="1"/>
  <c r="S34" i="38"/>
  <c r="R34" i="38"/>
  <c r="Q34" i="38"/>
  <c r="P34" i="38"/>
  <c r="E34" i="38"/>
  <c r="O32" i="38"/>
  <c r="N32" i="38"/>
  <c r="M32" i="38"/>
  <c r="L32" i="38"/>
  <c r="K32" i="38"/>
  <c r="J32" i="38"/>
  <c r="I32" i="38"/>
  <c r="S32" i="38" s="1"/>
  <c r="H32" i="38"/>
  <c r="R32" i="38" s="1"/>
  <c r="G32" i="38"/>
  <c r="F32" i="38"/>
  <c r="C32" i="38"/>
  <c r="B32" i="38"/>
  <c r="E32" i="38" s="1"/>
  <c r="U31" i="38"/>
  <c r="T31" i="38"/>
  <c r="S31" i="38"/>
  <c r="R31" i="38"/>
  <c r="Q31" i="38"/>
  <c r="P31" i="38"/>
  <c r="E31" i="38"/>
  <c r="T30" i="38"/>
  <c r="S30" i="38"/>
  <c r="R30" i="38"/>
  <c r="Q30" i="38"/>
  <c r="P30" i="38"/>
  <c r="E30" i="38"/>
  <c r="U30" i="38" s="1"/>
  <c r="S29" i="38"/>
  <c r="R29" i="38"/>
  <c r="Q29" i="38"/>
  <c r="P29" i="38"/>
  <c r="E29" i="38"/>
  <c r="U29" i="38" s="1"/>
  <c r="S28" i="38"/>
  <c r="R28" i="38"/>
  <c r="Q28" i="38"/>
  <c r="P28" i="38"/>
  <c r="E28" i="38"/>
  <c r="T28" i="38" s="1"/>
  <c r="O26" i="38"/>
  <c r="N26" i="38"/>
  <c r="M26" i="38"/>
  <c r="L26" i="38"/>
  <c r="K26" i="38"/>
  <c r="J26" i="38"/>
  <c r="I26" i="38"/>
  <c r="S26" i="38" s="1"/>
  <c r="H26" i="38"/>
  <c r="G26" i="38"/>
  <c r="F26" i="38"/>
  <c r="C26" i="38"/>
  <c r="B26" i="38"/>
  <c r="E26" i="38" s="1"/>
  <c r="U25" i="38"/>
  <c r="S25" i="38"/>
  <c r="R25" i="38"/>
  <c r="Q25" i="38"/>
  <c r="P25" i="38"/>
  <c r="E25" i="38"/>
  <c r="T25" i="38" s="1"/>
  <c r="S24" i="38"/>
  <c r="R24" i="38"/>
  <c r="Q24" i="38"/>
  <c r="P24" i="38"/>
  <c r="E24" i="38"/>
  <c r="S23" i="38"/>
  <c r="R23" i="38"/>
  <c r="Q23" i="38"/>
  <c r="P23" i="38"/>
  <c r="E23" i="38"/>
  <c r="U23" i="38" s="1"/>
  <c r="S22" i="38"/>
  <c r="R22" i="38"/>
  <c r="Q22" i="38"/>
  <c r="P22" i="38"/>
  <c r="E22" i="38"/>
  <c r="T22" i="38" s="1"/>
  <c r="U21" i="38"/>
  <c r="T21" i="38"/>
  <c r="S21" i="38"/>
  <c r="R21" i="38"/>
  <c r="Q21" i="38"/>
  <c r="P21" i="38"/>
  <c r="E21" i="38"/>
  <c r="S20" i="38"/>
  <c r="R20" i="38"/>
  <c r="Q20" i="38"/>
  <c r="P20" i="38"/>
  <c r="E20" i="38"/>
  <c r="S19" i="38"/>
  <c r="R19" i="38"/>
  <c r="Q19" i="38"/>
  <c r="P19" i="38"/>
  <c r="E19" i="38"/>
  <c r="O17" i="38"/>
  <c r="Q17" i="38" s="1"/>
  <c r="N17" i="38"/>
  <c r="M17" i="38"/>
  <c r="L17" i="38"/>
  <c r="K17" i="38"/>
  <c r="J17" i="38"/>
  <c r="I17" i="38"/>
  <c r="H17" i="38"/>
  <c r="R17" i="38" s="1"/>
  <c r="G17" i="38"/>
  <c r="F17" i="38"/>
  <c r="C17" i="38"/>
  <c r="B17" i="38"/>
  <c r="T16" i="38"/>
  <c r="S16" i="38"/>
  <c r="R16" i="38"/>
  <c r="Q16" i="38"/>
  <c r="P16" i="38"/>
  <c r="E16" i="38"/>
  <c r="U16" i="38" s="1"/>
  <c r="S15" i="38"/>
  <c r="R15" i="38"/>
  <c r="Q15" i="38"/>
  <c r="P15" i="38"/>
  <c r="E15" i="38"/>
  <c r="U15" i="38" s="1"/>
  <c r="U14" i="38"/>
  <c r="S14" i="38"/>
  <c r="R14" i="38"/>
  <c r="Q14" i="38"/>
  <c r="P14" i="38"/>
  <c r="E14" i="38"/>
  <c r="T14" i="38" s="1"/>
  <c r="S13" i="38"/>
  <c r="R13" i="38"/>
  <c r="Q13" i="38"/>
  <c r="P13" i="38"/>
  <c r="E13" i="38"/>
  <c r="U13" i="38" s="1"/>
  <c r="S12" i="38"/>
  <c r="R12" i="38"/>
  <c r="Q12" i="38"/>
  <c r="P12" i="38"/>
  <c r="E12" i="38"/>
  <c r="U12" i="38" s="1"/>
  <c r="S11" i="38"/>
  <c r="R11" i="38"/>
  <c r="Q11" i="38"/>
  <c r="P11" i="38"/>
  <c r="E11" i="38"/>
  <c r="T10" i="38"/>
  <c r="S10" i="38"/>
  <c r="R10" i="38"/>
  <c r="Q10" i="38"/>
  <c r="P10" i="38"/>
  <c r="E10" i="38"/>
  <c r="U9" i="38"/>
  <c r="T9" i="38"/>
  <c r="S9" i="38"/>
  <c r="R9" i="38"/>
  <c r="Q9" i="38"/>
  <c r="P9" i="38"/>
  <c r="E9" i="38"/>
  <c r="S96" i="37"/>
  <c r="R96" i="37"/>
  <c r="Q96" i="37"/>
  <c r="P96" i="37"/>
  <c r="E96" i="37"/>
  <c r="U96" i="37" s="1"/>
  <c r="S95" i="37"/>
  <c r="R95" i="37"/>
  <c r="Q95" i="37"/>
  <c r="P95" i="37"/>
  <c r="E95" i="37"/>
  <c r="U95" i="37" s="1"/>
  <c r="U94" i="37"/>
  <c r="S94" i="37"/>
  <c r="R94" i="37"/>
  <c r="Q94" i="37"/>
  <c r="P94" i="37"/>
  <c r="E94" i="37"/>
  <c r="T94" i="37" s="1"/>
  <c r="S93" i="37"/>
  <c r="R93" i="37"/>
  <c r="Q93" i="37"/>
  <c r="P93" i="37"/>
  <c r="E93" i="37"/>
  <c r="U93" i="37" s="1"/>
  <c r="S92" i="37"/>
  <c r="R92" i="37"/>
  <c r="Q92" i="37"/>
  <c r="P92" i="37"/>
  <c r="E92" i="37"/>
  <c r="U92" i="37" s="1"/>
  <c r="S91" i="37"/>
  <c r="R91" i="37"/>
  <c r="Q91" i="37"/>
  <c r="P91" i="37"/>
  <c r="E91" i="37"/>
  <c r="U90" i="37"/>
  <c r="T90" i="37"/>
  <c r="S90" i="37"/>
  <c r="R90" i="37"/>
  <c r="Q90" i="37"/>
  <c r="P90" i="37"/>
  <c r="E90" i="37"/>
  <c r="U89" i="37"/>
  <c r="T89" i="37"/>
  <c r="S89" i="37"/>
  <c r="R89" i="37"/>
  <c r="Q89" i="37"/>
  <c r="P89" i="37"/>
  <c r="E89" i="37"/>
  <c r="S88" i="37"/>
  <c r="R88" i="37"/>
  <c r="Q88" i="37"/>
  <c r="P88" i="37"/>
  <c r="E88" i="37"/>
  <c r="O75" i="37"/>
  <c r="N75" i="37"/>
  <c r="M75" i="37"/>
  <c r="L75" i="37"/>
  <c r="K75" i="37"/>
  <c r="J75" i="37"/>
  <c r="I75" i="37"/>
  <c r="H75" i="37"/>
  <c r="G75" i="37"/>
  <c r="F75" i="37"/>
  <c r="C75" i="37"/>
  <c r="B75" i="37"/>
  <c r="O74" i="37"/>
  <c r="N74" i="37"/>
  <c r="M74" i="37"/>
  <c r="L74" i="37"/>
  <c r="K74" i="37"/>
  <c r="J74" i="37"/>
  <c r="R74" i="37" s="1"/>
  <c r="I74" i="37"/>
  <c r="H74" i="37"/>
  <c r="G74" i="37"/>
  <c r="F74" i="37"/>
  <c r="E74" i="37"/>
  <c r="C74" i="37"/>
  <c r="B74" i="37"/>
  <c r="O73" i="37"/>
  <c r="N73" i="37"/>
  <c r="M73" i="37"/>
  <c r="L73" i="37"/>
  <c r="K73" i="37"/>
  <c r="J73" i="37"/>
  <c r="I73" i="37"/>
  <c r="H73" i="37"/>
  <c r="G73" i="37"/>
  <c r="F73" i="37"/>
  <c r="C73" i="37"/>
  <c r="B73" i="37"/>
  <c r="E73" i="37" s="1"/>
  <c r="U72" i="37"/>
  <c r="T72" i="37"/>
  <c r="S72" i="37"/>
  <c r="R72" i="37"/>
  <c r="Q72" i="37"/>
  <c r="P72" i="37"/>
  <c r="E72" i="37"/>
  <c r="U71" i="37"/>
  <c r="S71" i="37"/>
  <c r="R71" i="37"/>
  <c r="Q71" i="37"/>
  <c r="P71" i="37"/>
  <c r="E71" i="37"/>
  <c r="O69" i="37"/>
  <c r="N69" i="37"/>
  <c r="M69" i="37"/>
  <c r="L69" i="37"/>
  <c r="K69" i="37"/>
  <c r="J69" i="37"/>
  <c r="I69" i="37"/>
  <c r="H69" i="37"/>
  <c r="G69" i="37"/>
  <c r="F69" i="37"/>
  <c r="C69" i="37"/>
  <c r="B69" i="37"/>
  <c r="O68" i="37"/>
  <c r="N68" i="37"/>
  <c r="M68" i="37"/>
  <c r="L68" i="37"/>
  <c r="K68" i="37"/>
  <c r="J68" i="37"/>
  <c r="I68" i="37"/>
  <c r="S68" i="37" s="1"/>
  <c r="H68" i="37"/>
  <c r="G68" i="37"/>
  <c r="F68" i="37"/>
  <c r="C68" i="37"/>
  <c r="B68" i="37"/>
  <c r="E68" i="37" s="1"/>
  <c r="U67" i="37"/>
  <c r="S67" i="37"/>
  <c r="R67" i="37"/>
  <c r="Q67" i="37"/>
  <c r="P67" i="37"/>
  <c r="E67" i="37"/>
  <c r="T67" i="37" s="1"/>
  <c r="U66" i="37"/>
  <c r="T66" i="37"/>
  <c r="S66" i="37"/>
  <c r="R66" i="37"/>
  <c r="Q66" i="37"/>
  <c r="P66" i="37"/>
  <c r="E66" i="37"/>
  <c r="S65" i="37"/>
  <c r="R65" i="37"/>
  <c r="Q65" i="37"/>
  <c r="P65" i="37"/>
  <c r="E65" i="37"/>
  <c r="U65" i="37" s="1"/>
  <c r="S64" i="37"/>
  <c r="R64" i="37"/>
  <c r="Q64" i="37"/>
  <c r="P64" i="37"/>
  <c r="E64" i="37"/>
  <c r="U64" i="37" s="1"/>
  <c r="U63" i="37"/>
  <c r="S63" i="37"/>
  <c r="R63" i="37"/>
  <c r="Q63" i="37"/>
  <c r="P63" i="37"/>
  <c r="E63" i="37"/>
  <c r="O61" i="37"/>
  <c r="N61" i="37"/>
  <c r="M61" i="37"/>
  <c r="L61" i="37"/>
  <c r="K61" i="37"/>
  <c r="J61" i="37"/>
  <c r="I61" i="37"/>
  <c r="S61" i="37" s="1"/>
  <c r="H61" i="37"/>
  <c r="C61" i="37"/>
  <c r="B61" i="37"/>
  <c r="S60" i="37"/>
  <c r="R60" i="37"/>
  <c r="Q60" i="37"/>
  <c r="P60" i="37"/>
  <c r="E60" i="37"/>
  <c r="U60" i="37" s="1"/>
  <c r="S59" i="37"/>
  <c r="R59" i="37"/>
  <c r="Q59" i="37"/>
  <c r="P59" i="37"/>
  <c r="E59" i="37"/>
  <c r="T59" i="37" s="1"/>
  <c r="S58" i="37"/>
  <c r="R58" i="37"/>
  <c r="Q58" i="37"/>
  <c r="P58" i="37"/>
  <c r="E58" i="37"/>
  <c r="U58" i="37" s="1"/>
  <c r="S57" i="37"/>
  <c r="R57" i="37"/>
  <c r="Q57" i="37"/>
  <c r="P57" i="37"/>
  <c r="E57" i="37"/>
  <c r="U57" i="37" s="1"/>
  <c r="O55" i="37"/>
  <c r="N55" i="37"/>
  <c r="M55" i="37"/>
  <c r="L55" i="37"/>
  <c r="K55" i="37"/>
  <c r="J55" i="37"/>
  <c r="I55" i="37"/>
  <c r="S55" i="37" s="1"/>
  <c r="H55" i="37"/>
  <c r="G55" i="37"/>
  <c r="F55" i="37"/>
  <c r="C55" i="37"/>
  <c r="B55" i="37"/>
  <c r="U54" i="37"/>
  <c r="S54" i="37"/>
  <c r="R54" i="37"/>
  <c r="Q54" i="37"/>
  <c r="P54" i="37"/>
  <c r="E54" i="37"/>
  <c r="T54" i="37" s="1"/>
  <c r="S53" i="37"/>
  <c r="R53" i="37"/>
  <c r="Q53" i="37"/>
  <c r="P53" i="37"/>
  <c r="E53" i="37"/>
  <c r="S52" i="37"/>
  <c r="R52" i="37"/>
  <c r="Q52" i="37"/>
  <c r="P52" i="37"/>
  <c r="E52" i="37"/>
  <c r="U52" i="37" s="1"/>
  <c r="S51" i="37"/>
  <c r="R51" i="37"/>
  <c r="Q51" i="37"/>
  <c r="P51" i="37"/>
  <c r="E51" i="37"/>
  <c r="T51" i="37" s="1"/>
  <c r="T50" i="37"/>
  <c r="S50" i="37"/>
  <c r="R50" i="37"/>
  <c r="Q50" i="37"/>
  <c r="P50" i="37"/>
  <c r="E50" i="37"/>
  <c r="U50" i="37" s="1"/>
  <c r="S49" i="37"/>
  <c r="R49" i="37"/>
  <c r="Q49" i="37"/>
  <c r="P49" i="37"/>
  <c r="E49" i="37"/>
  <c r="U49" i="37" s="1"/>
  <c r="S48" i="37"/>
  <c r="R48" i="37"/>
  <c r="Q48" i="37"/>
  <c r="P48" i="37"/>
  <c r="E48" i="37"/>
  <c r="T48" i="37" s="1"/>
  <c r="S47" i="37"/>
  <c r="R47" i="37"/>
  <c r="Q47" i="37"/>
  <c r="P47" i="37"/>
  <c r="E47" i="37"/>
  <c r="U47" i="37" s="1"/>
  <c r="S46" i="37"/>
  <c r="R46" i="37"/>
  <c r="Q46" i="37"/>
  <c r="P46" i="37"/>
  <c r="E46" i="37"/>
  <c r="T45" i="37"/>
  <c r="S45" i="37"/>
  <c r="R45" i="37"/>
  <c r="Q45" i="37"/>
  <c r="P45" i="37"/>
  <c r="E45" i="37"/>
  <c r="S44" i="37"/>
  <c r="R44" i="37"/>
  <c r="Q44" i="37"/>
  <c r="P44" i="37"/>
  <c r="E44" i="37"/>
  <c r="U44" i="37" s="1"/>
  <c r="S42" i="37"/>
  <c r="O42" i="37"/>
  <c r="N42" i="37"/>
  <c r="M42" i="37"/>
  <c r="L42" i="37"/>
  <c r="K42" i="37"/>
  <c r="J42" i="37"/>
  <c r="I42" i="37"/>
  <c r="H42" i="37"/>
  <c r="R42" i="37" s="1"/>
  <c r="G42" i="37"/>
  <c r="F42" i="37"/>
  <c r="C42" i="37"/>
  <c r="B42" i="37"/>
  <c r="S41" i="37"/>
  <c r="R41" i="37"/>
  <c r="Q41" i="37"/>
  <c r="P41" i="37"/>
  <c r="E41" i="37"/>
  <c r="U41" i="37" s="1"/>
  <c r="U40" i="37"/>
  <c r="S40" i="37"/>
  <c r="R40" i="37"/>
  <c r="Q40" i="37"/>
  <c r="P40" i="37"/>
  <c r="E40" i="37"/>
  <c r="T40" i="37" s="1"/>
  <c r="S39" i="37"/>
  <c r="R39" i="37"/>
  <c r="Q39" i="37"/>
  <c r="P39" i="37"/>
  <c r="E39" i="37"/>
  <c r="U39" i="37" s="1"/>
  <c r="S38" i="37"/>
  <c r="R38" i="37"/>
  <c r="Q38" i="37"/>
  <c r="P38" i="37"/>
  <c r="E38" i="37"/>
  <c r="U38" i="37" s="1"/>
  <c r="S37" i="37"/>
  <c r="R37" i="37"/>
  <c r="Q37" i="37"/>
  <c r="U37" i="37" s="1"/>
  <c r="P37" i="37"/>
  <c r="E37" i="37"/>
  <c r="R35" i="37"/>
  <c r="O35" i="37"/>
  <c r="N35" i="37"/>
  <c r="M35" i="37"/>
  <c r="L35" i="37"/>
  <c r="K35" i="37"/>
  <c r="J35" i="37"/>
  <c r="I35" i="37"/>
  <c r="H35" i="37"/>
  <c r="G35" i="37"/>
  <c r="F35" i="37"/>
  <c r="C35" i="37"/>
  <c r="B35" i="37"/>
  <c r="E35" i="37" s="1"/>
  <c r="S34" i="37"/>
  <c r="R34" i="37"/>
  <c r="Q34" i="37"/>
  <c r="P34" i="37"/>
  <c r="E34" i="37"/>
  <c r="T34" i="37" s="1"/>
  <c r="O32" i="37"/>
  <c r="N32" i="37"/>
  <c r="M32" i="37"/>
  <c r="L32" i="37"/>
  <c r="K32" i="37"/>
  <c r="J32" i="37"/>
  <c r="I32" i="37"/>
  <c r="H32" i="37"/>
  <c r="R32" i="37" s="1"/>
  <c r="G32" i="37"/>
  <c r="F32" i="37"/>
  <c r="C32" i="37"/>
  <c r="B32" i="37"/>
  <c r="E32" i="37" s="1"/>
  <c r="U31" i="37"/>
  <c r="S31" i="37"/>
  <c r="R31" i="37"/>
  <c r="Q31" i="37"/>
  <c r="P31" i="37"/>
  <c r="E31" i="37"/>
  <c r="T31" i="37" s="1"/>
  <c r="S30" i="37"/>
  <c r="R30" i="37"/>
  <c r="Q30" i="37"/>
  <c r="P30" i="37"/>
  <c r="E30" i="37"/>
  <c r="U30" i="37" s="1"/>
  <c r="S29" i="37"/>
  <c r="R29" i="37"/>
  <c r="Q29" i="37"/>
  <c r="P29" i="37"/>
  <c r="E29" i="37"/>
  <c r="U29" i="37" s="1"/>
  <c r="S28" i="37"/>
  <c r="R28" i="37"/>
  <c r="Q28" i="37"/>
  <c r="P28" i="37"/>
  <c r="E28" i="37"/>
  <c r="U28" i="37" s="1"/>
  <c r="O26" i="37"/>
  <c r="N26" i="37"/>
  <c r="M26" i="37"/>
  <c r="L26" i="37"/>
  <c r="K26" i="37"/>
  <c r="J26" i="37"/>
  <c r="I26" i="37"/>
  <c r="S26" i="37" s="1"/>
  <c r="H26" i="37"/>
  <c r="R26" i="37" s="1"/>
  <c r="G26" i="37"/>
  <c r="F26" i="37"/>
  <c r="C26" i="37"/>
  <c r="E26" i="37" s="1"/>
  <c r="B26" i="37"/>
  <c r="S25" i="37"/>
  <c r="R25" i="37"/>
  <c r="Q25" i="37"/>
  <c r="P25" i="37"/>
  <c r="E25" i="37"/>
  <c r="U25" i="37" s="1"/>
  <c r="S24" i="37"/>
  <c r="R24" i="37"/>
  <c r="Q24" i="37"/>
  <c r="P24" i="37"/>
  <c r="E24" i="37"/>
  <c r="S23" i="37"/>
  <c r="R23" i="37"/>
  <c r="Q23" i="37"/>
  <c r="P23" i="37"/>
  <c r="E23" i="37"/>
  <c r="S22" i="37"/>
  <c r="R22" i="37"/>
  <c r="Q22" i="37"/>
  <c r="P22" i="37"/>
  <c r="E22" i="37"/>
  <c r="U22" i="37" s="1"/>
  <c r="T21" i="37"/>
  <c r="S21" i="37"/>
  <c r="R21" i="37"/>
  <c r="Q21" i="37"/>
  <c r="P21" i="37"/>
  <c r="E21" i="37"/>
  <c r="U21" i="37" s="1"/>
  <c r="U20" i="37"/>
  <c r="S20" i="37"/>
  <c r="R20" i="37"/>
  <c r="Q20" i="37"/>
  <c r="P20" i="37"/>
  <c r="E20" i="37"/>
  <c r="T20" i="37" s="1"/>
  <c r="T19" i="37"/>
  <c r="S19" i="37"/>
  <c r="R19" i="37"/>
  <c r="Q19" i="37"/>
  <c r="P19" i="37"/>
  <c r="E19" i="37"/>
  <c r="U19" i="37" s="1"/>
  <c r="O17" i="37"/>
  <c r="N17" i="37"/>
  <c r="M17" i="37"/>
  <c r="L17" i="37"/>
  <c r="K17" i="37"/>
  <c r="J17" i="37"/>
  <c r="R17" i="37" s="1"/>
  <c r="I17" i="37"/>
  <c r="H17" i="37"/>
  <c r="G17" i="37"/>
  <c r="F17" i="37"/>
  <c r="C17" i="37"/>
  <c r="B17" i="37"/>
  <c r="U16" i="37"/>
  <c r="S16" i="37"/>
  <c r="R16" i="37"/>
  <c r="Q16" i="37"/>
  <c r="P16" i="37"/>
  <c r="E16" i="37"/>
  <c r="T16" i="37" s="1"/>
  <c r="S15" i="37"/>
  <c r="R15" i="37"/>
  <c r="Q15" i="37"/>
  <c r="P15" i="37"/>
  <c r="E15" i="37"/>
  <c r="T14" i="37"/>
  <c r="S14" i="37"/>
  <c r="R14" i="37"/>
  <c r="Q14" i="37"/>
  <c r="P14" i="37"/>
  <c r="E14" i="37"/>
  <c r="U14" i="37" s="1"/>
  <c r="S13" i="37"/>
  <c r="R13" i="37"/>
  <c r="Q13" i="37"/>
  <c r="P13" i="37"/>
  <c r="E13" i="37"/>
  <c r="S12" i="37"/>
  <c r="R12" i="37"/>
  <c r="Q12" i="37"/>
  <c r="P12" i="37"/>
  <c r="E12" i="37"/>
  <c r="U11" i="37"/>
  <c r="T11" i="37"/>
  <c r="S11" i="37"/>
  <c r="R11" i="37"/>
  <c r="Q11" i="37"/>
  <c r="P11" i="37"/>
  <c r="E11" i="37"/>
  <c r="T10" i="37"/>
  <c r="S10" i="37"/>
  <c r="R10" i="37"/>
  <c r="Q10" i="37"/>
  <c r="P10" i="37"/>
  <c r="E10" i="37"/>
  <c r="U9" i="37"/>
  <c r="S9" i="37"/>
  <c r="R9" i="37"/>
  <c r="Q9" i="37"/>
  <c r="P9" i="37"/>
  <c r="E9" i="37"/>
  <c r="S96" i="36"/>
  <c r="R96" i="36"/>
  <c r="Q96" i="36"/>
  <c r="P96" i="36"/>
  <c r="E96" i="36"/>
  <c r="S95" i="36"/>
  <c r="R95" i="36"/>
  <c r="Q95" i="36"/>
  <c r="P95" i="36"/>
  <c r="E95" i="36"/>
  <c r="T95" i="36" s="1"/>
  <c r="T94" i="36"/>
  <c r="S94" i="36"/>
  <c r="R94" i="36"/>
  <c r="Q94" i="36"/>
  <c r="P94" i="36"/>
  <c r="E94" i="36"/>
  <c r="U94" i="36" s="1"/>
  <c r="S93" i="36"/>
  <c r="R93" i="36"/>
  <c r="Q93" i="36"/>
  <c r="P93" i="36"/>
  <c r="E93" i="36"/>
  <c r="U92" i="36"/>
  <c r="S92" i="36"/>
  <c r="R92" i="36"/>
  <c r="Q92" i="36"/>
  <c r="P92" i="36"/>
  <c r="E92" i="36"/>
  <c r="T92" i="36" s="1"/>
  <c r="S91" i="36"/>
  <c r="R91" i="36"/>
  <c r="Q91" i="36"/>
  <c r="P91" i="36"/>
  <c r="E91" i="36"/>
  <c r="U91" i="36" s="1"/>
  <c r="T90" i="36"/>
  <c r="S90" i="36"/>
  <c r="R90" i="36"/>
  <c r="Q90" i="36"/>
  <c r="P90" i="36"/>
  <c r="E90" i="36"/>
  <c r="U90" i="36" s="1"/>
  <c r="S89" i="36"/>
  <c r="R89" i="36"/>
  <c r="Q89" i="36"/>
  <c r="P89" i="36"/>
  <c r="E89" i="36"/>
  <c r="T88" i="36"/>
  <c r="S88" i="36"/>
  <c r="R88" i="36"/>
  <c r="Q88" i="36"/>
  <c r="P88" i="36"/>
  <c r="E88" i="36"/>
  <c r="U88" i="36" s="1"/>
  <c r="O75" i="36"/>
  <c r="N75" i="36"/>
  <c r="M75" i="36"/>
  <c r="L75" i="36"/>
  <c r="K75" i="36"/>
  <c r="J75" i="36"/>
  <c r="I75" i="36"/>
  <c r="H75" i="36"/>
  <c r="G75" i="36"/>
  <c r="F75" i="36"/>
  <c r="C75" i="36"/>
  <c r="B75" i="36"/>
  <c r="O74" i="36"/>
  <c r="N74" i="36"/>
  <c r="M74" i="36"/>
  <c r="L74" i="36"/>
  <c r="K74" i="36"/>
  <c r="S74" i="36" s="1"/>
  <c r="J74" i="36"/>
  <c r="I74" i="36"/>
  <c r="H74" i="36"/>
  <c r="G74" i="36"/>
  <c r="F74" i="36"/>
  <c r="C74" i="36"/>
  <c r="E74" i="36" s="1"/>
  <c r="B74" i="36"/>
  <c r="O73" i="36"/>
  <c r="N73" i="36"/>
  <c r="M73" i="36"/>
  <c r="L73" i="36"/>
  <c r="K73" i="36"/>
  <c r="J73" i="36"/>
  <c r="I73" i="36"/>
  <c r="H73" i="36"/>
  <c r="R73" i="36" s="1"/>
  <c r="G73" i="36"/>
  <c r="F73" i="36"/>
  <c r="C73" i="36"/>
  <c r="B73" i="36"/>
  <c r="S72" i="36"/>
  <c r="R72" i="36"/>
  <c r="Q72" i="36"/>
  <c r="P72" i="36"/>
  <c r="E72" i="36"/>
  <c r="U72" i="36" s="1"/>
  <c r="S71" i="36"/>
  <c r="R71" i="36"/>
  <c r="Q71" i="36"/>
  <c r="P71" i="36"/>
  <c r="E71" i="36"/>
  <c r="U71" i="36" s="1"/>
  <c r="O69" i="36"/>
  <c r="N69" i="36"/>
  <c r="M69" i="36"/>
  <c r="L69" i="36"/>
  <c r="K69" i="36"/>
  <c r="J69" i="36"/>
  <c r="I69" i="36"/>
  <c r="H69" i="36"/>
  <c r="G69" i="36"/>
  <c r="F69" i="36"/>
  <c r="C69" i="36"/>
  <c r="B69" i="36"/>
  <c r="O68" i="36"/>
  <c r="N68" i="36"/>
  <c r="M68" i="36"/>
  <c r="L68" i="36"/>
  <c r="K68" i="36"/>
  <c r="J68" i="36"/>
  <c r="I68" i="36"/>
  <c r="H68" i="36"/>
  <c r="G68" i="36"/>
  <c r="F68" i="36"/>
  <c r="C68" i="36"/>
  <c r="B68" i="36"/>
  <c r="E68" i="36" s="1"/>
  <c r="S67" i="36"/>
  <c r="R67" i="36"/>
  <c r="Q67" i="36"/>
  <c r="P67" i="36"/>
  <c r="E67" i="36"/>
  <c r="T67" i="36" s="1"/>
  <c r="T66" i="36"/>
  <c r="S66" i="36"/>
  <c r="R66" i="36"/>
  <c r="Q66" i="36"/>
  <c r="P66" i="36"/>
  <c r="E66" i="36"/>
  <c r="U66" i="36" s="1"/>
  <c r="S65" i="36"/>
  <c r="R65" i="36"/>
  <c r="Q65" i="36"/>
  <c r="P65" i="36"/>
  <c r="E65" i="36"/>
  <c r="T65" i="36" s="1"/>
  <c r="U64" i="36"/>
  <c r="T64" i="36"/>
  <c r="S64" i="36"/>
  <c r="R64" i="36"/>
  <c r="Q64" i="36"/>
  <c r="P64" i="36"/>
  <c r="E64" i="36"/>
  <c r="S63" i="36"/>
  <c r="R63" i="36"/>
  <c r="Q63" i="36"/>
  <c r="P63" i="36"/>
  <c r="E63" i="36"/>
  <c r="O61" i="36"/>
  <c r="N61" i="36"/>
  <c r="M61" i="36"/>
  <c r="L61" i="36"/>
  <c r="K61" i="36"/>
  <c r="J61" i="36"/>
  <c r="I61" i="36"/>
  <c r="S61" i="36" s="1"/>
  <c r="H61" i="36"/>
  <c r="R61" i="36" s="1"/>
  <c r="C61" i="36"/>
  <c r="B61" i="36"/>
  <c r="S60" i="36"/>
  <c r="R60" i="36"/>
  <c r="Q60" i="36"/>
  <c r="P60" i="36"/>
  <c r="E60" i="36"/>
  <c r="T60" i="36" s="1"/>
  <c r="S59" i="36"/>
  <c r="R59" i="36"/>
  <c r="Q59" i="36"/>
  <c r="P59" i="36"/>
  <c r="E59" i="36"/>
  <c r="T59" i="36" s="1"/>
  <c r="S58" i="36"/>
  <c r="R58" i="36"/>
  <c r="Q58" i="36"/>
  <c r="P58" i="36"/>
  <c r="E58" i="36"/>
  <c r="S57" i="36"/>
  <c r="R57" i="36"/>
  <c r="Q57" i="36"/>
  <c r="P57" i="36"/>
  <c r="E57" i="36"/>
  <c r="O55" i="36"/>
  <c r="N55" i="36"/>
  <c r="M55" i="36"/>
  <c r="L55" i="36"/>
  <c r="K55" i="36"/>
  <c r="J55" i="36"/>
  <c r="I55" i="36"/>
  <c r="S55" i="36" s="1"/>
  <c r="H55" i="36"/>
  <c r="R55" i="36" s="1"/>
  <c r="G55" i="36"/>
  <c r="F55" i="36"/>
  <c r="C55" i="36"/>
  <c r="B55" i="36"/>
  <c r="T54" i="36"/>
  <c r="S54" i="36"/>
  <c r="R54" i="36"/>
  <c r="Q54" i="36"/>
  <c r="P54" i="36"/>
  <c r="E54" i="36"/>
  <c r="U54" i="36" s="1"/>
  <c r="U53" i="36"/>
  <c r="S53" i="36"/>
  <c r="R53" i="36"/>
  <c r="Q53" i="36"/>
  <c r="P53" i="36"/>
  <c r="E53" i="36"/>
  <c r="T53" i="36" s="1"/>
  <c r="S52" i="36"/>
  <c r="R52" i="36"/>
  <c r="Q52" i="36"/>
  <c r="P52" i="36"/>
  <c r="E52" i="36"/>
  <c r="U52" i="36" s="1"/>
  <c r="S51" i="36"/>
  <c r="R51" i="36"/>
  <c r="Q51" i="36"/>
  <c r="P51" i="36"/>
  <c r="E51" i="36"/>
  <c r="U51" i="36" s="1"/>
  <c r="S50" i="36"/>
  <c r="R50" i="36"/>
  <c r="Q50" i="36"/>
  <c r="P50" i="36"/>
  <c r="E50" i="36"/>
  <c r="U50" i="36" s="1"/>
  <c r="S49" i="36"/>
  <c r="R49" i="36"/>
  <c r="Q49" i="36"/>
  <c r="P49" i="36"/>
  <c r="E49" i="36"/>
  <c r="T49" i="36" s="1"/>
  <c r="S48" i="36"/>
  <c r="R48" i="36"/>
  <c r="Q48" i="36"/>
  <c r="P48" i="36"/>
  <c r="E48" i="36"/>
  <c r="S47" i="36"/>
  <c r="R47" i="36"/>
  <c r="Q47" i="36"/>
  <c r="P47" i="36"/>
  <c r="E47" i="36"/>
  <c r="S46" i="36"/>
  <c r="R46" i="36"/>
  <c r="Q46" i="36"/>
  <c r="P46" i="36"/>
  <c r="E46" i="36"/>
  <c r="U46" i="36" s="1"/>
  <c r="S45" i="36"/>
  <c r="R45" i="36"/>
  <c r="Q45" i="36"/>
  <c r="P45" i="36"/>
  <c r="E45" i="36"/>
  <c r="S44" i="36"/>
  <c r="R44" i="36"/>
  <c r="Q44" i="36"/>
  <c r="P44" i="36"/>
  <c r="E44" i="36"/>
  <c r="U44" i="36" s="1"/>
  <c r="O42" i="36"/>
  <c r="N42" i="36"/>
  <c r="M42" i="36"/>
  <c r="L42" i="36"/>
  <c r="K42" i="36"/>
  <c r="J42" i="36"/>
  <c r="I42" i="36"/>
  <c r="S42" i="36" s="1"/>
  <c r="H42" i="36"/>
  <c r="G42" i="36"/>
  <c r="F42" i="36"/>
  <c r="C42" i="36"/>
  <c r="B42" i="36"/>
  <c r="E42" i="36" s="1"/>
  <c r="T41" i="36"/>
  <c r="S41" i="36"/>
  <c r="R41" i="36"/>
  <c r="Q41" i="36"/>
  <c r="P41" i="36"/>
  <c r="E41" i="36"/>
  <c r="U41" i="36" s="1"/>
  <c r="S40" i="36"/>
  <c r="R40" i="36"/>
  <c r="Q40" i="36"/>
  <c r="P40" i="36"/>
  <c r="E40" i="36"/>
  <c r="U40" i="36" s="1"/>
  <c r="S39" i="36"/>
  <c r="R39" i="36"/>
  <c r="Q39" i="36"/>
  <c r="P39" i="36"/>
  <c r="E39" i="36"/>
  <c r="U39" i="36" s="1"/>
  <c r="S38" i="36"/>
  <c r="R38" i="36"/>
  <c r="Q38" i="36"/>
  <c r="P38" i="36"/>
  <c r="E38" i="36"/>
  <c r="T37" i="36"/>
  <c r="S37" i="36"/>
  <c r="R37" i="36"/>
  <c r="Q37" i="36"/>
  <c r="P37" i="36"/>
  <c r="E37" i="36"/>
  <c r="O35" i="36"/>
  <c r="N35" i="36"/>
  <c r="M35" i="36"/>
  <c r="L35" i="36"/>
  <c r="K35" i="36"/>
  <c r="J35" i="36"/>
  <c r="R35" i="36" s="1"/>
  <c r="I35" i="36"/>
  <c r="Q35" i="36" s="1"/>
  <c r="H35" i="36"/>
  <c r="G35" i="36"/>
  <c r="F35" i="36"/>
  <c r="C35" i="36"/>
  <c r="B35" i="36"/>
  <c r="E35" i="36" s="1"/>
  <c r="T34" i="36"/>
  <c r="S34" i="36"/>
  <c r="R34" i="36"/>
  <c r="Q34" i="36"/>
  <c r="P34" i="36"/>
  <c r="E34" i="36"/>
  <c r="O32" i="36"/>
  <c r="N32" i="36"/>
  <c r="M32" i="36"/>
  <c r="L32" i="36"/>
  <c r="K32" i="36"/>
  <c r="J32" i="36"/>
  <c r="I32" i="36"/>
  <c r="H32" i="36"/>
  <c r="G32" i="36"/>
  <c r="F32" i="36"/>
  <c r="C32" i="36"/>
  <c r="B32" i="36"/>
  <c r="E32" i="36" s="1"/>
  <c r="U31" i="36"/>
  <c r="T31" i="36"/>
  <c r="S31" i="36"/>
  <c r="R31" i="36"/>
  <c r="Q31" i="36"/>
  <c r="P31" i="36"/>
  <c r="E31" i="36"/>
  <c r="U30" i="36"/>
  <c r="S30" i="36"/>
  <c r="R30" i="36"/>
  <c r="Q30" i="36"/>
  <c r="P30" i="36"/>
  <c r="E30" i="36"/>
  <c r="T30" i="36" s="1"/>
  <c r="S29" i="36"/>
  <c r="R29" i="36"/>
  <c r="Q29" i="36"/>
  <c r="P29" i="36"/>
  <c r="E29" i="36"/>
  <c r="U28" i="36"/>
  <c r="T28" i="36"/>
  <c r="S28" i="36"/>
  <c r="R28" i="36"/>
  <c r="Q28" i="36"/>
  <c r="P28" i="36"/>
  <c r="E28" i="36"/>
  <c r="O26" i="36"/>
  <c r="N26" i="36"/>
  <c r="M26" i="36"/>
  <c r="L26" i="36"/>
  <c r="K26" i="36"/>
  <c r="J26" i="36"/>
  <c r="I26" i="36"/>
  <c r="S26" i="36" s="1"/>
  <c r="H26" i="36"/>
  <c r="G26" i="36"/>
  <c r="F26" i="36"/>
  <c r="C26" i="36"/>
  <c r="E26" i="36" s="1"/>
  <c r="B26" i="36"/>
  <c r="S25" i="36"/>
  <c r="R25" i="36"/>
  <c r="Q25" i="36"/>
  <c r="P25" i="36"/>
  <c r="E25" i="36"/>
  <c r="U25" i="36" s="1"/>
  <c r="S24" i="36"/>
  <c r="R24" i="36"/>
  <c r="Q24" i="36"/>
  <c r="P24" i="36"/>
  <c r="E24" i="36"/>
  <c r="U24" i="36" s="1"/>
  <c r="S23" i="36"/>
  <c r="R23" i="36"/>
  <c r="Q23" i="36"/>
  <c r="P23" i="36"/>
  <c r="E23" i="36"/>
  <c r="U23" i="36" s="1"/>
  <c r="S22" i="36"/>
  <c r="R22" i="36"/>
  <c r="Q22" i="36"/>
  <c r="P22" i="36"/>
  <c r="E22" i="36"/>
  <c r="U22" i="36" s="1"/>
  <c r="S21" i="36"/>
  <c r="R21" i="36"/>
  <c r="Q21" i="36"/>
  <c r="P21" i="36"/>
  <c r="E21" i="36"/>
  <c r="T21" i="36" s="1"/>
  <c r="U20" i="36"/>
  <c r="T20" i="36"/>
  <c r="S20" i="36"/>
  <c r="R20" i="36"/>
  <c r="Q20" i="36"/>
  <c r="P20" i="36"/>
  <c r="E20" i="36"/>
  <c r="T19" i="36"/>
  <c r="S19" i="36"/>
  <c r="R19" i="36"/>
  <c r="Q19" i="36"/>
  <c r="P19" i="36"/>
  <c r="E19" i="36"/>
  <c r="U19" i="36" s="1"/>
  <c r="O17" i="36"/>
  <c r="N17" i="36"/>
  <c r="M17" i="36"/>
  <c r="L17" i="36"/>
  <c r="K17" i="36"/>
  <c r="J17" i="36"/>
  <c r="I17" i="36"/>
  <c r="H17" i="36"/>
  <c r="P17" i="36" s="1"/>
  <c r="G17" i="36"/>
  <c r="F17" i="36"/>
  <c r="C17" i="36"/>
  <c r="B17" i="36"/>
  <c r="E17" i="36" s="1"/>
  <c r="U16" i="36"/>
  <c r="S16" i="36"/>
  <c r="R16" i="36"/>
  <c r="Q16" i="36"/>
  <c r="P16" i="36"/>
  <c r="E16" i="36"/>
  <c r="T16" i="36" s="1"/>
  <c r="U15" i="36"/>
  <c r="T15" i="36"/>
  <c r="S15" i="36"/>
  <c r="R15" i="36"/>
  <c r="Q15" i="36"/>
  <c r="P15" i="36"/>
  <c r="E15" i="36"/>
  <c r="U14" i="36"/>
  <c r="T14" i="36"/>
  <c r="S14" i="36"/>
  <c r="R14" i="36"/>
  <c r="Q14" i="36"/>
  <c r="P14" i="36"/>
  <c r="E14" i="36"/>
  <c r="T13" i="36"/>
  <c r="S13" i="36"/>
  <c r="R13" i="36"/>
  <c r="Q13" i="36"/>
  <c r="P13" i="36"/>
  <c r="E13" i="36"/>
  <c r="U13" i="36" s="1"/>
  <c r="S12" i="36"/>
  <c r="R12" i="36"/>
  <c r="Q12" i="36"/>
  <c r="P12" i="36"/>
  <c r="E12" i="36"/>
  <c r="U12" i="36" s="1"/>
  <c r="S11" i="36"/>
  <c r="R11" i="36"/>
  <c r="Q11" i="36"/>
  <c r="P11" i="36"/>
  <c r="E11" i="36"/>
  <c r="U11" i="36" s="1"/>
  <c r="S10" i="36"/>
  <c r="R10" i="36"/>
  <c r="Q10" i="36"/>
  <c r="P10" i="36"/>
  <c r="E10" i="36"/>
  <c r="T10" i="36" s="1"/>
  <c r="U9" i="36"/>
  <c r="T9" i="36"/>
  <c r="S9" i="36"/>
  <c r="R9" i="36"/>
  <c r="Q9" i="36"/>
  <c r="P9" i="36"/>
  <c r="E9" i="36"/>
  <c r="U96" i="35"/>
  <c r="S96" i="35"/>
  <c r="R96" i="35"/>
  <c r="Q96" i="35"/>
  <c r="P96" i="35"/>
  <c r="E96" i="35"/>
  <c r="T96" i="35" s="1"/>
  <c r="U95" i="35"/>
  <c r="S95" i="35"/>
  <c r="R95" i="35"/>
  <c r="Q95" i="35"/>
  <c r="P95" i="35"/>
  <c r="E95" i="35"/>
  <c r="T95" i="35" s="1"/>
  <c r="S94" i="35"/>
  <c r="R94" i="35"/>
  <c r="Q94" i="35"/>
  <c r="P94" i="35"/>
  <c r="E94" i="35"/>
  <c r="U94" i="35" s="1"/>
  <c r="S93" i="35"/>
  <c r="R93" i="35"/>
  <c r="Q93" i="35"/>
  <c r="P93" i="35"/>
  <c r="E93" i="35"/>
  <c r="S92" i="35"/>
  <c r="R92" i="35"/>
  <c r="Q92" i="35"/>
  <c r="P92" i="35"/>
  <c r="E92" i="35"/>
  <c r="U92" i="35" s="1"/>
  <c r="S91" i="35"/>
  <c r="R91" i="35"/>
  <c r="Q91" i="35"/>
  <c r="P91" i="35"/>
  <c r="E91" i="35"/>
  <c r="U91" i="35" s="1"/>
  <c r="S90" i="35"/>
  <c r="R90" i="35"/>
  <c r="Q90" i="35"/>
  <c r="P90" i="35"/>
  <c r="E90" i="35"/>
  <c r="T90" i="35" s="1"/>
  <c r="U89" i="35"/>
  <c r="S89" i="35"/>
  <c r="R89" i="35"/>
  <c r="Q89" i="35"/>
  <c r="P89" i="35"/>
  <c r="E89" i="35"/>
  <c r="T89" i="35" s="1"/>
  <c r="U88" i="35"/>
  <c r="S88" i="35"/>
  <c r="R88" i="35"/>
  <c r="Q88" i="35"/>
  <c r="P88" i="35"/>
  <c r="E88" i="35"/>
  <c r="T88" i="35" s="1"/>
  <c r="O75" i="35"/>
  <c r="N75" i="35"/>
  <c r="M75" i="35"/>
  <c r="L75" i="35"/>
  <c r="K75" i="35"/>
  <c r="J75" i="35"/>
  <c r="I75" i="35"/>
  <c r="S75" i="35" s="1"/>
  <c r="H75" i="35"/>
  <c r="G75" i="35"/>
  <c r="F75" i="35"/>
  <c r="C75" i="35"/>
  <c r="B75" i="35"/>
  <c r="S74" i="35"/>
  <c r="O74" i="35"/>
  <c r="N74" i="35"/>
  <c r="M74" i="35"/>
  <c r="L74" i="35"/>
  <c r="K74" i="35"/>
  <c r="J74" i="35"/>
  <c r="I74" i="35"/>
  <c r="H74" i="35"/>
  <c r="G74" i="35"/>
  <c r="F74" i="35"/>
  <c r="C74" i="35"/>
  <c r="B74" i="35"/>
  <c r="E74" i="35" s="1"/>
  <c r="S73" i="35"/>
  <c r="O73" i="35"/>
  <c r="N73" i="35"/>
  <c r="M73" i="35"/>
  <c r="L73" i="35"/>
  <c r="K73" i="35"/>
  <c r="J73" i="35"/>
  <c r="R73" i="35" s="1"/>
  <c r="I73" i="35"/>
  <c r="H73" i="35"/>
  <c r="G73" i="35"/>
  <c r="F73" i="35"/>
  <c r="C73" i="35"/>
  <c r="B73" i="35"/>
  <c r="S72" i="35"/>
  <c r="R72" i="35"/>
  <c r="Q72" i="35"/>
  <c r="P72" i="35"/>
  <c r="E72" i="35"/>
  <c r="T72" i="35" s="1"/>
  <c r="S71" i="35"/>
  <c r="R71" i="35"/>
  <c r="Q71" i="35"/>
  <c r="P71" i="35"/>
  <c r="T71" i="35" s="1"/>
  <c r="E71" i="35"/>
  <c r="O69" i="35"/>
  <c r="N69" i="35"/>
  <c r="M69" i="35"/>
  <c r="L69" i="35"/>
  <c r="K69" i="35"/>
  <c r="J69" i="35"/>
  <c r="I69" i="35"/>
  <c r="S69" i="35" s="1"/>
  <c r="H69" i="35"/>
  <c r="G69" i="35"/>
  <c r="F69" i="35"/>
  <c r="C69" i="35"/>
  <c r="B69" i="35"/>
  <c r="O68" i="35"/>
  <c r="N68" i="35"/>
  <c r="M68" i="35"/>
  <c r="L68" i="35"/>
  <c r="K68" i="35"/>
  <c r="J68" i="35"/>
  <c r="I68" i="35"/>
  <c r="Q68" i="35" s="1"/>
  <c r="H68" i="35"/>
  <c r="P68" i="35" s="1"/>
  <c r="G68" i="35"/>
  <c r="F68" i="35"/>
  <c r="C68" i="35"/>
  <c r="B68" i="35"/>
  <c r="S67" i="35"/>
  <c r="R67" i="35"/>
  <c r="Q67" i="35"/>
  <c r="P67" i="35"/>
  <c r="E67" i="35"/>
  <c r="T67" i="35" s="1"/>
  <c r="U66" i="35"/>
  <c r="S66" i="35"/>
  <c r="R66" i="35"/>
  <c r="Q66" i="35"/>
  <c r="P66" i="35"/>
  <c r="E66" i="35"/>
  <c r="T66" i="35" s="1"/>
  <c r="S65" i="35"/>
  <c r="R65" i="35"/>
  <c r="Q65" i="35"/>
  <c r="P65" i="35"/>
  <c r="E65" i="35"/>
  <c r="T65" i="35" s="1"/>
  <c r="U64" i="35"/>
  <c r="T64" i="35"/>
  <c r="S64" i="35"/>
  <c r="R64" i="35"/>
  <c r="Q64" i="35"/>
  <c r="P64" i="35"/>
  <c r="E64" i="35"/>
  <c r="U63" i="35"/>
  <c r="S63" i="35"/>
  <c r="R63" i="35"/>
  <c r="Q63" i="35"/>
  <c r="P63" i="35"/>
  <c r="E63" i="35"/>
  <c r="T63" i="35" s="1"/>
  <c r="O61" i="35"/>
  <c r="N61" i="35"/>
  <c r="M61" i="35"/>
  <c r="L61" i="35"/>
  <c r="K61" i="35"/>
  <c r="J61" i="35"/>
  <c r="I61" i="35"/>
  <c r="S61" i="35" s="1"/>
  <c r="H61" i="35"/>
  <c r="R61" i="35" s="1"/>
  <c r="C61" i="35"/>
  <c r="B61" i="35"/>
  <c r="S60" i="35"/>
  <c r="R60" i="35"/>
  <c r="Q60" i="35"/>
  <c r="P60" i="35"/>
  <c r="E60" i="35"/>
  <c r="U60" i="35" s="1"/>
  <c r="S59" i="35"/>
  <c r="R59" i="35"/>
  <c r="Q59" i="35"/>
  <c r="P59" i="35"/>
  <c r="E59" i="35"/>
  <c r="U59" i="35" s="1"/>
  <c r="S58" i="35"/>
  <c r="R58" i="35"/>
  <c r="Q58" i="35"/>
  <c r="P58" i="35"/>
  <c r="E58" i="35"/>
  <c r="T58" i="35" s="1"/>
  <c r="S57" i="35"/>
  <c r="R57" i="35"/>
  <c r="Q57" i="35"/>
  <c r="P57" i="35"/>
  <c r="E57" i="35"/>
  <c r="U57" i="35" s="1"/>
  <c r="S55" i="35"/>
  <c r="O55" i="35"/>
  <c r="N55" i="35"/>
  <c r="M55" i="35"/>
  <c r="L55" i="35"/>
  <c r="K55" i="35"/>
  <c r="J55" i="35"/>
  <c r="I55" i="35"/>
  <c r="H55" i="35"/>
  <c r="G55" i="35"/>
  <c r="F55" i="35"/>
  <c r="C55" i="35"/>
  <c r="B55" i="35"/>
  <c r="U54" i="35"/>
  <c r="T54" i="35"/>
  <c r="S54" i="35"/>
  <c r="R54" i="35"/>
  <c r="Q54" i="35"/>
  <c r="P54" i="35"/>
  <c r="E54" i="35"/>
  <c r="S53" i="35"/>
  <c r="R53" i="35"/>
  <c r="Q53" i="35"/>
  <c r="P53" i="35"/>
  <c r="E53" i="35"/>
  <c r="S52" i="35"/>
  <c r="R52" i="35"/>
  <c r="Q52" i="35"/>
  <c r="P52" i="35"/>
  <c r="E52" i="35"/>
  <c r="U52" i="35" s="1"/>
  <c r="T51" i="35"/>
  <c r="S51" i="35"/>
  <c r="R51" i="35"/>
  <c r="Q51" i="35"/>
  <c r="P51" i="35"/>
  <c r="E51" i="35"/>
  <c r="U51" i="35" s="1"/>
  <c r="T50" i="35"/>
  <c r="S50" i="35"/>
  <c r="R50" i="35"/>
  <c r="Q50" i="35"/>
  <c r="P50" i="35"/>
  <c r="E50" i="35"/>
  <c r="U50" i="35" s="1"/>
  <c r="S49" i="35"/>
  <c r="R49" i="35"/>
  <c r="Q49" i="35"/>
  <c r="P49" i="35"/>
  <c r="E49" i="35"/>
  <c r="U49" i="35" s="1"/>
  <c r="S48" i="35"/>
  <c r="R48" i="35"/>
  <c r="Q48" i="35"/>
  <c r="P48" i="35"/>
  <c r="E48" i="35"/>
  <c r="U48" i="35" s="1"/>
  <c r="S47" i="35"/>
  <c r="R47" i="35"/>
  <c r="Q47" i="35"/>
  <c r="P47" i="35"/>
  <c r="E47" i="35"/>
  <c r="T47" i="35" s="1"/>
  <c r="U46" i="35"/>
  <c r="T46" i="35"/>
  <c r="S46" i="35"/>
  <c r="R46" i="35"/>
  <c r="Q46" i="35"/>
  <c r="P46" i="35"/>
  <c r="E46" i="35"/>
  <c r="S45" i="35"/>
  <c r="R45" i="35"/>
  <c r="Q45" i="35"/>
  <c r="P45" i="35"/>
  <c r="E45" i="35"/>
  <c r="S44" i="35"/>
  <c r="R44" i="35"/>
  <c r="Q44" i="35"/>
  <c r="P44" i="35"/>
  <c r="E44" i="35"/>
  <c r="O42" i="35"/>
  <c r="N42" i="35"/>
  <c r="M42" i="35"/>
  <c r="L42" i="35"/>
  <c r="K42" i="35"/>
  <c r="J42" i="35"/>
  <c r="I42" i="35"/>
  <c r="S42" i="35" s="1"/>
  <c r="H42" i="35"/>
  <c r="R42" i="35" s="1"/>
  <c r="G42" i="35"/>
  <c r="F42" i="35"/>
  <c r="C42" i="35"/>
  <c r="B42" i="35"/>
  <c r="E42" i="35" s="1"/>
  <c r="U41" i="35"/>
  <c r="S41" i="35"/>
  <c r="R41" i="35"/>
  <c r="Q41" i="35"/>
  <c r="P41" i="35"/>
  <c r="E41" i="35"/>
  <c r="T41" i="35" s="1"/>
  <c r="S40" i="35"/>
  <c r="R40" i="35"/>
  <c r="Q40" i="35"/>
  <c r="P40" i="35"/>
  <c r="E40" i="35"/>
  <c r="U40" i="35" s="1"/>
  <c r="S39" i="35"/>
  <c r="R39" i="35"/>
  <c r="Q39" i="35"/>
  <c r="P39" i="35"/>
  <c r="E39" i="35"/>
  <c r="U39" i="35" s="1"/>
  <c r="S38" i="35"/>
  <c r="R38" i="35"/>
  <c r="Q38" i="35"/>
  <c r="P38" i="35"/>
  <c r="E38" i="35"/>
  <c r="U38" i="35" s="1"/>
  <c r="S37" i="35"/>
  <c r="R37" i="35"/>
  <c r="Q37" i="35"/>
  <c r="P37" i="35"/>
  <c r="E37" i="35"/>
  <c r="O35" i="35"/>
  <c r="N35" i="35"/>
  <c r="M35" i="35"/>
  <c r="L35" i="35"/>
  <c r="K35" i="35"/>
  <c r="J35" i="35"/>
  <c r="R35" i="35" s="1"/>
  <c r="I35" i="35"/>
  <c r="H35" i="35"/>
  <c r="G35" i="35"/>
  <c r="F35" i="35"/>
  <c r="C35" i="35"/>
  <c r="B35" i="35"/>
  <c r="E35" i="35" s="1"/>
  <c r="S34" i="35"/>
  <c r="R34" i="35"/>
  <c r="Q34" i="35"/>
  <c r="P34" i="35"/>
  <c r="E34" i="35"/>
  <c r="U34" i="35" s="1"/>
  <c r="O32" i="35"/>
  <c r="N32" i="35"/>
  <c r="M32" i="35"/>
  <c r="L32" i="35"/>
  <c r="K32" i="35"/>
  <c r="J32" i="35"/>
  <c r="I32" i="35"/>
  <c r="H32" i="35"/>
  <c r="G32" i="35"/>
  <c r="F32" i="35"/>
  <c r="E32" i="35"/>
  <c r="C32" i="35"/>
  <c r="B32" i="35"/>
  <c r="S31" i="35"/>
  <c r="R31" i="35"/>
  <c r="Q31" i="35"/>
  <c r="P31" i="35"/>
  <c r="E31" i="35"/>
  <c r="S30" i="35"/>
  <c r="R30" i="35"/>
  <c r="Q30" i="35"/>
  <c r="P30" i="35"/>
  <c r="E30" i="35"/>
  <c r="T30" i="35" s="1"/>
  <c r="S29" i="35"/>
  <c r="R29" i="35"/>
  <c r="Q29" i="35"/>
  <c r="P29" i="35"/>
  <c r="E29" i="35"/>
  <c r="U28" i="35"/>
  <c r="S28" i="35"/>
  <c r="R28" i="35"/>
  <c r="Q28" i="35"/>
  <c r="P28" i="35"/>
  <c r="E28" i="35"/>
  <c r="T28" i="35" s="1"/>
  <c r="O26" i="35"/>
  <c r="N26" i="35"/>
  <c r="M26" i="35"/>
  <c r="L26" i="35"/>
  <c r="K26" i="35"/>
  <c r="J26" i="35"/>
  <c r="I26" i="35"/>
  <c r="S26" i="35" s="1"/>
  <c r="H26" i="35"/>
  <c r="G26" i="35"/>
  <c r="F26" i="35"/>
  <c r="C26" i="35"/>
  <c r="B26" i="35"/>
  <c r="E26" i="35" s="1"/>
  <c r="S25" i="35"/>
  <c r="R25" i="35"/>
  <c r="Q25" i="35"/>
  <c r="P25" i="35"/>
  <c r="E25" i="35"/>
  <c r="S24" i="35"/>
  <c r="R24" i="35"/>
  <c r="Q24" i="35"/>
  <c r="P24" i="35"/>
  <c r="E24" i="35"/>
  <c r="U24" i="35" s="1"/>
  <c r="U23" i="35"/>
  <c r="T23" i="35"/>
  <c r="S23" i="35"/>
  <c r="R23" i="35"/>
  <c r="Q23" i="35"/>
  <c r="P23" i="35"/>
  <c r="E23" i="35"/>
  <c r="S22" i="35"/>
  <c r="R22" i="35"/>
  <c r="Q22" i="35"/>
  <c r="P22" i="35"/>
  <c r="E22" i="35"/>
  <c r="S21" i="35"/>
  <c r="R21" i="35"/>
  <c r="Q21" i="35"/>
  <c r="P21" i="35"/>
  <c r="E21" i="35"/>
  <c r="U21" i="35" s="1"/>
  <c r="S20" i="35"/>
  <c r="R20" i="35"/>
  <c r="Q20" i="35"/>
  <c r="P20" i="35"/>
  <c r="E20" i="35"/>
  <c r="U20" i="35" s="1"/>
  <c r="S19" i="35"/>
  <c r="R19" i="35"/>
  <c r="Q19" i="35"/>
  <c r="P19" i="35"/>
  <c r="E19" i="35"/>
  <c r="T19" i="35" s="1"/>
  <c r="O17" i="35"/>
  <c r="N17" i="35"/>
  <c r="M17" i="35"/>
  <c r="L17" i="35"/>
  <c r="K17" i="35"/>
  <c r="J17" i="35"/>
  <c r="R17" i="35" s="1"/>
  <c r="I17" i="35"/>
  <c r="H17" i="35"/>
  <c r="G17" i="35"/>
  <c r="F17" i="35"/>
  <c r="C17" i="35"/>
  <c r="B17" i="35"/>
  <c r="S16" i="35"/>
  <c r="R16" i="35"/>
  <c r="Q16" i="35"/>
  <c r="P16" i="35"/>
  <c r="E16" i="35"/>
  <c r="T16" i="35" s="1"/>
  <c r="U15" i="35"/>
  <c r="T15" i="35"/>
  <c r="S15" i="35"/>
  <c r="R15" i="35"/>
  <c r="Q15" i="35"/>
  <c r="P15" i="35"/>
  <c r="E15" i="35"/>
  <c r="S14" i="35"/>
  <c r="R14" i="35"/>
  <c r="Q14" i="35"/>
  <c r="P14" i="35"/>
  <c r="E14" i="35"/>
  <c r="S13" i="35"/>
  <c r="R13" i="35"/>
  <c r="Q13" i="35"/>
  <c r="P13" i="35"/>
  <c r="E13" i="35"/>
  <c r="U13" i="35" s="1"/>
  <c r="U12" i="35"/>
  <c r="T12" i="35"/>
  <c r="S12" i="35"/>
  <c r="R12" i="35"/>
  <c r="Q12" i="35"/>
  <c r="P12" i="35"/>
  <c r="E12" i="35"/>
  <c r="S11" i="35"/>
  <c r="R11" i="35"/>
  <c r="Q11" i="35"/>
  <c r="P11" i="35"/>
  <c r="E11" i="35"/>
  <c r="S10" i="35"/>
  <c r="R10" i="35"/>
  <c r="Q10" i="35"/>
  <c r="P10" i="35"/>
  <c r="E10" i="35"/>
  <c r="S9" i="35"/>
  <c r="R9" i="35"/>
  <c r="Q9" i="35"/>
  <c r="P9" i="35"/>
  <c r="E9" i="35"/>
  <c r="S96" i="34"/>
  <c r="R96" i="34"/>
  <c r="Q96" i="34"/>
  <c r="P96" i="34"/>
  <c r="E96" i="34"/>
  <c r="T96" i="34" s="1"/>
  <c r="S95" i="34"/>
  <c r="R95" i="34"/>
  <c r="Q95" i="34"/>
  <c r="P95" i="34"/>
  <c r="E95" i="34"/>
  <c r="U94" i="34"/>
  <c r="S94" i="34"/>
  <c r="R94" i="34"/>
  <c r="Q94" i="34"/>
  <c r="P94" i="34"/>
  <c r="E94" i="34"/>
  <c r="T94" i="34" s="1"/>
  <c r="T93" i="34"/>
  <c r="S93" i="34"/>
  <c r="R93" i="34"/>
  <c r="Q93" i="34"/>
  <c r="P93" i="34"/>
  <c r="E93" i="34"/>
  <c r="U93" i="34" s="1"/>
  <c r="T92" i="34"/>
  <c r="S92" i="34"/>
  <c r="R92" i="34"/>
  <c r="Q92" i="34"/>
  <c r="P92" i="34"/>
  <c r="E92" i="34"/>
  <c r="U92" i="34" s="1"/>
  <c r="S91" i="34"/>
  <c r="R91" i="34"/>
  <c r="Q91" i="34"/>
  <c r="P91" i="34"/>
  <c r="E91" i="34"/>
  <c r="S90" i="34"/>
  <c r="R90" i="34"/>
  <c r="Q90" i="34"/>
  <c r="P90" i="34"/>
  <c r="E90" i="34"/>
  <c r="U90" i="34" s="1"/>
  <c r="S89" i="34"/>
  <c r="R89" i="34"/>
  <c r="Q89" i="34"/>
  <c r="P89" i="34"/>
  <c r="E89" i="34"/>
  <c r="U89" i="34" s="1"/>
  <c r="S88" i="34"/>
  <c r="R88" i="34"/>
  <c r="Q88" i="34"/>
  <c r="P88" i="34"/>
  <c r="E88" i="34"/>
  <c r="U88" i="34" s="1"/>
  <c r="O75" i="34"/>
  <c r="N75" i="34"/>
  <c r="M75" i="34"/>
  <c r="L75" i="34"/>
  <c r="K75" i="34"/>
  <c r="J75" i="34"/>
  <c r="I75" i="34"/>
  <c r="H75" i="34"/>
  <c r="G75" i="34"/>
  <c r="F75" i="34"/>
  <c r="C75" i="34"/>
  <c r="B75" i="34"/>
  <c r="O74" i="34"/>
  <c r="N74" i="34"/>
  <c r="M74" i="34"/>
  <c r="L74" i="34"/>
  <c r="K74" i="34"/>
  <c r="J74" i="34"/>
  <c r="R74" i="34" s="1"/>
  <c r="I74" i="34"/>
  <c r="H74" i="34"/>
  <c r="G74" i="34"/>
  <c r="F74" i="34"/>
  <c r="E74" i="34"/>
  <c r="C74" i="34"/>
  <c r="B74" i="34"/>
  <c r="O73" i="34"/>
  <c r="N73" i="34"/>
  <c r="M73" i="34"/>
  <c r="L73" i="34"/>
  <c r="K73" i="34"/>
  <c r="J73" i="34"/>
  <c r="I73" i="34"/>
  <c r="Q73" i="34" s="1"/>
  <c r="H73" i="34"/>
  <c r="G73" i="34"/>
  <c r="F73" i="34"/>
  <c r="C73" i="34"/>
  <c r="B73" i="34"/>
  <c r="S72" i="34"/>
  <c r="R72" i="34"/>
  <c r="Q72" i="34"/>
  <c r="P72" i="34"/>
  <c r="E72" i="34"/>
  <c r="U72" i="34" s="1"/>
  <c r="S71" i="34"/>
  <c r="R71" i="34"/>
  <c r="Q71" i="34"/>
  <c r="P71" i="34"/>
  <c r="E71" i="34"/>
  <c r="O69" i="34"/>
  <c r="N69" i="34"/>
  <c r="M69" i="34"/>
  <c r="L69" i="34"/>
  <c r="K69" i="34"/>
  <c r="J69" i="34"/>
  <c r="I69" i="34"/>
  <c r="H69" i="34"/>
  <c r="G69" i="34"/>
  <c r="F69" i="34"/>
  <c r="C69" i="34"/>
  <c r="B69" i="34"/>
  <c r="O68" i="34"/>
  <c r="N68" i="34"/>
  <c r="M68" i="34"/>
  <c r="L68" i="34"/>
  <c r="K68" i="34"/>
  <c r="J68" i="34"/>
  <c r="I68" i="34"/>
  <c r="S68" i="34" s="1"/>
  <c r="H68" i="34"/>
  <c r="R68" i="34" s="1"/>
  <c r="G68" i="34"/>
  <c r="F68" i="34"/>
  <c r="C68" i="34"/>
  <c r="B68" i="34"/>
  <c r="S67" i="34"/>
  <c r="R67" i="34"/>
  <c r="Q67" i="34"/>
  <c r="P67" i="34"/>
  <c r="E67" i="34"/>
  <c r="U67" i="34" s="1"/>
  <c r="S66" i="34"/>
  <c r="R66" i="34"/>
  <c r="Q66" i="34"/>
  <c r="P66" i="34"/>
  <c r="E66" i="34"/>
  <c r="U66" i="34" s="1"/>
  <c r="S65" i="34"/>
  <c r="R65" i="34"/>
  <c r="Q65" i="34"/>
  <c r="P65" i="34"/>
  <c r="E65" i="34"/>
  <c r="T65" i="34" s="1"/>
  <c r="S64" i="34"/>
  <c r="R64" i="34"/>
  <c r="Q64" i="34"/>
  <c r="P64" i="34"/>
  <c r="E64" i="34"/>
  <c r="S63" i="34"/>
  <c r="R63" i="34"/>
  <c r="Q63" i="34"/>
  <c r="P63" i="34"/>
  <c r="E63" i="34"/>
  <c r="T63" i="34" s="1"/>
  <c r="O61" i="34"/>
  <c r="N61" i="34"/>
  <c r="M61" i="34"/>
  <c r="L61" i="34"/>
  <c r="K61" i="34"/>
  <c r="J61" i="34"/>
  <c r="I61" i="34"/>
  <c r="S61" i="34" s="1"/>
  <c r="H61" i="34"/>
  <c r="C61" i="34"/>
  <c r="B61" i="34"/>
  <c r="S60" i="34"/>
  <c r="R60" i="34"/>
  <c r="Q60" i="34"/>
  <c r="P60" i="34"/>
  <c r="E60" i="34"/>
  <c r="S59" i="34"/>
  <c r="R59" i="34"/>
  <c r="Q59" i="34"/>
  <c r="P59" i="34"/>
  <c r="E59" i="34"/>
  <c r="U59" i="34" s="1"/>
  <c r="S58" i="34"/>
  <c r="R58" i="34"/>
  <c r="Q58" i="34"/>
  <c r="P58" i="34"/>
  <c r="E58" i="34"/>
  <c r="U58" i="34" s="1"/>
  <c r="S57" i="34"/>
  <c r="R57" i="34"/>
  <c r="Q57" i="34"/>
  <c r="P57" i="34"/>
  <c r="E57" i="34"/>
  <c r="U57" i="34" s="1"/>
  <c r="O55" i="34"/>
  <c r="N55" i="34"/>
  <c r="M55" i="34"/>
  <c r="L55" i="34"/>
  <c r="K55" i="34"/>
  <c r="J55" i="34"/>
  <c r="I55" i="34"/>
  <c r="H55" i="34"/>
  <c r="G55" i="34"/>
  <c r="F55" i="34"/>
  <c r="C55" i="34"/>
  <c r="B55" i="34"/>
  <c r="E55" i="34" s="1"/>
  <c r="S54" i="34"/>
  <c r="R54" i="34"/>
  <c r="Q54" i="34"/>
  <c r="P54" i="34"/>
  <c r="E54" i="34"/>
  <c r="U54" i="34" s="1"/>
  <c r="S53" i="34"/>
  <c r="R53" i="34"/>
  <c r="Q53" i="34"/>
  <c r="P53" i="34"/>
  <c r="E53" i="34"/>
  <c r="T53" i="34" s="1"/>
  <c r="S52" i="34"/>
  <c r="R52" i="34"/>
  <c r="Q52" i="34"/>
  <c r="P52" i="34"/>
  <c r="E52" i="34"/>
  <c r="S51" i="34"/>
  <c r="R51" i="34"/>
  <c r="Q51" i="34"/>
  <c r="P51" i="34"/>
  <c r="E51" i="34"/>
  <c r="U50" i="34"/>
  <c r="T50" i="34"/>
  <c r="S50" i="34"/>
  <c r="R50" i="34"/>
  <c r="Q50" i="34"/>
  <c r="P50" i="34"/>
  <c r="E50" i="34"/>
  <c r="S49" i="34"/>
  <c r="R49" i="34"/>
  <c r="Q49" i="34"/>
  <c r="P49" i="34"/>
  <c r="E49" i="34"/>
  <c r="U49" i="34" s="1"/>
  <c r="S48" i="34"/>
  <c r="R48" i="34"/>
  <c r="Q48" i="34"/>
  <c r="P48" i="34"/>
  <c r="E48" i="34"/>
  <c r="U48" i="34" s="1"/>
  <c r="S47" i="34"/>
  <c r="R47" i="34"/>
  <c r="Q47" i="34"/>
  <c r="P47" i="34"/>
  <c r="E47" i="34"/>
  <c r="U47" i="34" s="1"/>
  <c r="S46" i="34"/>
  <c r="R46" i="34"/>
  <c r="Q46" i="34"/>
  <c r="P46" i="34"/>
  <c r="E46" i="34"/>
  <c r="U46" i="34" s="1"/>
  <c r="S45" i="34"/>
  <c r="R45" i="34"/>
  <c r="Q45" i="34"/>
  <c r="P45" i="34"/>
  <c r="E45" i="34"/>
  <c r="U45" i="34" s="1"/>
  <c r="S44" i="34"/>
  <c r="R44" i="34"/>
  <c r="Q44" i="34"/>
  <c r="P44" i="34"/>
  <c r="E44" i="34"/>
  <c r="U44" i="34" s="1"/>
  <c r="O42" i="34"/>
  <c r="N42" i="34"/>
  <c r="M42" i="34"/>
  <c r="L42" i="34"/>
  <c r="K42" i="34"/>
  <c r="J42" i="34"/>
  <c r="I42" i="34"/>
  <c r="H42" i="34"/>
  <c r="G42" i="34"/>
  <c r="F42" i="34"/>
  <c r="C42" i="34"/>
  <c r="B42" i="34"/>
  <c r="S41" i="34"/>
  <c r="R41" i="34"/>
  <c r="Q41" i="34"/>
  <c r="P41" i="34"/>
  <c r="E41" i="34"/>
  <c r="U41" i="34" s="1"/>
  <c r="U40" i="34"/>
  <c r="S40" i="34"/>
  <c r="R40" i="34"/>
  <c r="Q40" i="34"/>
  <c r="P40" i="34"/>
  <c r="E40" i="34"/>
  <c r="U39" i="34"/>
  <c r="T39" i="34"/>
  <c r="S39" i="34"/>
  <c r="R39" i="34"/>
  <c r="Q39" i="34"/>
  <c r="P39" i="34"/>
  <c r="E39" i="34"/>
  <c r="U38" i="34"/>
  <c r="S38" i="34"/>
  <c r="R38" i="34"/>
  <c r="Q38" i="34"/>
  <c r="P38" i="34"/>
  <c r="E38" i="34"/>
  <c r="S37" i="34"/>
  <c r="R37" i="34"/>
  <c r="Q37" i="34"/>
  <c r="P37" i="34"/>
  <c r="E37" i="34"/>
  <c r="T37" i="34" s="1"/>
  <c r="O35" i="34"/>
  <c r="N35" i="34"/>
  <c r="M35" i="34"/>
  <c r="L35" i="34"/>
  <c r="K35" i="34"/>
  <c r="J35" i="34"/>
  <c r="I35" i="34"/>
  <c r="H35" i="34"/>
  <c r="G35" i="34"/>
  <c r="F35" i="34"/>
  <c r="C35" i="34"/>
  <c r="E35" i="34" s="1"/>
  <c r="B35" i="34"/>
  <c r="S34" i="34"/>
  <c r="R34" i="34"/>
  <c r="Q34" i="34"/>
  <c r="P34" i="34"/>
  <c r="E34" i="34"/>
  <c r="U34" i="34" s="1"/>
  <c r="O32" i="34"/>
  <c r="N32" i="34"/>
  <c r="M32" i="34"/>
  <c r="L32" i="34"/>
  <c r="K32" i="34"/>
  <c r="J32" i="34"/>
  <c r="I32" i="34"/>
  <c r="S32" i="34" s="1"/>
  <c r="H32" i="34"/>
  <c r="R32" i="34" s="1"/>
  <c r="G32" i="34"/>
  <c r="F32" i="34"/>
  <c r="C32" i="34"/>
  <c r="B32" i="34"/>
  <c r="E32" i="34" s="1"/>
  <c r="T31" i="34"/>
  <c r="S31" i="34"/>
  <c r="R31" i="34"/>
  <c r="Q31" i="34"/>
  <c r="P31" i="34"/>
  <c r="E31" i="34"/>
  <c r="U31" i="34" s="1"/>
  <c r="S30" i="34"/>
  <c r="R30" i="34"/>
  <c r="Q30" i="34"/>
  <c r="P30" i="34"/>
  <c r="E30" i="34"/>
  <c r="U30" i="34" s="1"/>
  <c r="S29" i="34"/>
  <c r="R29" i="34"/>
  <c r="Q29" i="34"/>
  <c r="P29" i="34"/>
  <c r="E29" i="34"/>
  <c r="U29" i="34" s="1"/>
  <c r="S28" i="34"/>
  <c r="R28" i="34"/>
  <c r="Q28" i="34"/>
  <c r="P28" i="34"/>
  <c r="E28" i="34"/>
  <c r="T28" i="34" s="1"/>
  <c r="O26" i="34"/>
  <c r="N26" i="34"/>
  <c r="M26" i="34"/>
  <c r="L26" i="34"/>
  <c r="K26" i="34"/>
  <c r="J26" i="34"/>
  <c r="I26" i="34"/>
  <c r="H26" i="34"/>
  <c r="G26" i="34"/>
  <c r="F26" i="34"/>
  <c r="C26" i="34"/>
  <c r="B26" i="34"/>
  <c r="S25" i="34"/>
  <c r="R25" i="34"/>
  <c r="Q25" i="34"/>
  <c r="P25" i="34"/>
  <c r="E25" i="34"/>
  <c r="T25" i="34" s="1"/>
  <c r="T24" i="34"/>
  <c r="S24" i="34"/>
  <c r="R24" i="34"/>
  <c r="Q24" i="34"/>
  <c r="P24" i="34"/>
  <c r="E24" i="34"/>
  <c r="U24" i="34" s="1"/>
  <c r="U23" i="34"/>
  <c r="S23" i="34"/>
  <c r="R23" i="34"/>
  <c r="Q23" i="34"/>
  <c r="P23" i="34"/>
  <c r="E23" i="34"/>
  <c r="S22" i="34"/>
  <c r="R22" i="34"/>
  <c r="Q22" i="34"/>
  <c r="P22" i="34"/>
  <c r="E22" i="34"/>
  <c r="T22" i="34" s="1"/>
  <c r="S21" i="34"/>
  <c r="R21" i="34"/>
  <c r="Q21" i="34"/>
  <c r="P21" i="34"/>
  <c r="E21" i="34"/>
  <c r="T20" i="34"/>
  <c r="S20" i="34"/>
  <c r="R20" i="34"/>
  <c r="Q20" i="34"/>
  <c r="P20" i="34"/>
  <c r="E20" i="34"/>
  <c r="U20" i="34" s="1"/>
  <c r="S19" i="34"/>
  <c r="R19" i="34"/>
  <c r="Q19" i="34"/>
  <c r="P19" i="34"/>
  <c r="E19" i="34"/>
  <c r="U19" i="34" s="1"/>
  <c r="O17" i="34"/>
  <c r="N17" i="34"/>
  <c r="M17" i="34"/>
  <c r="L17" i="34"/>
  <c r="K17" i="34"/>
  <c r="J17" i="34"/>
  <c r="I17" i="34"/>
  <c r="Q17" i="34" s="1"/>
  <c r="H17" i="34"/>
  <c r="R17" i="34" s="1"/>
  <c r="G17" i="34"/>
  <c r="F17" i="34"/>
  <c r="C17" i="34"/>
  <c r="B17" i="34"/>
  <c r="E17" i="34" s="1"/>
  <c r="S16" i="34"/>
  <c r="R16" i="34"/>
  <c r="Q16" i="34"/>
  <c r="P16" i="34"/>
  <c r="E16" i="34"/>
  <c r="U16" i="34" s="1"/>
  <c r="S15" i="34"/>
  <c r="R15" i="34"/>
  <c r="Q15" i="34"/>
  <c r="P15" i="34"/>
  <c r="E15" i="34"/>
  <c r="S14" i="34"/>
  <c r="R14" i="34"/>
  <c r="Q14" i="34"/>
  <c r="P14" i="34"/>
  <c r="E14" i="34"/>
  <c r="S13" i="34"/>
  <c r="R13" i="34"/>
  <c r="Q13" i="34"/>
  <c r="P13" i="34"/>
  <c r="E13" i="34"/>
  <c r="T13" i="34" s="1"/>
  <c r="U12" i="34"/>
  <c r="S12" i="34"/>
  <c r="R12" i="34"/>
  <c r="Q12" i="34"/>
  <c r="P12" i="34"/>
  <c r="E12" i="34"/>
  <c r="T12" i="34" s="1"/>
  <c r="S11" i="34"/>
  <c r="R11" i="34"/>
  <c r="Q11" i="34"/>
  <c r="P11" i="34"/>
  <c r="E11" i="34"/>
  <c r="S10" i="34"/>
  <c r="R10" i="34"/>
  <c r="Q10" i="34"/>
  <c r="P10" i="34"/>
  <c r="E10" i="34"/>
  <c r="U10" i="34" s="1"/>
  <c r="T9" i="34"/>
  <c r="S9" i="34"/>
  <c r="R9" i="34"/>
  <c r="Q9" i="34"/>
  <c r="P9" i="34"/>
  <c r="E9" i="34"/>
  <c r="U9" i="34" s="1"/>
  <c r="S96" i="33"/>
  <c r="R96" i="33"/>
  <c r="Q96" i="33"/>
  <c r="P96" i="33"/>
  <c r="E96" i="33"/>
  <c r="U96" i="33" s="1"/>
  <c r="S95" i="33"/>
  <c r="R95" i="33"/>
  <c r="Q95" i="33"/>
  <c r="P95" i="33"/>
  <c r="E95" i="33"/>
  <c r="U95" i="33" s="1"/>
  <c r="S94" i="33"/>
  <c r="R94" i="33"/>
  <c r="Q94" i="33"/>
  <c r="P94" i="33"/>
  <c r="E94" i="33"/>
  <c r="T94" i="33" s="1"/>
  <c r="U93" i="33"/>
  <c r="S93" i="33"/>
  <c r="R93" i="33"/>
  <c r="Q93" i="33"/>
  <c r="P93" i="33"/>
  <c r="E93" i="33"/>
  <c r="T93" i="33" s="1"/>
  <c r="U92" i="33"/>
  <c r="S92" i="33"/>
  <c r="R92" i="33"/>
  <c r="Q92" i="33"/>
  <c r="P92" i="33"/>
  <c r="E92" i="33"/>
  <c r="T92" i="33" s="1"/>
  <c r="S91" i="33"/>
  <c r="R91" i="33"/>
  <c r="Q91" i="33"/>
  <c r="P91" i="33"/>
  <c r="E91" i="33"/>
  <c r="S90" i="33"/>
  <c r="R90" i="33"/>
  <c r="Q90" i="33"/>
  <c r="P90" i="33"/>
  <c r="E90" i="33"/>
  <c r="T89" i="33"/>
  <c r="S89" i="33"/>
  <c r="R89" i="33"/>
  <c r="Q89" i="33"/>
  <c r="P89" i="33"/>
  <c r="E89" i="33"/>
  <c r="U89" i="33" s="1"/>
  <c r="S88" i="33"/>
  <c r="R88" i="33"/>
  <c r="Q88" i="33"/>
  <c r="P88" i="33"/>
  <c r="E88" i="33"/>
  <c r="O75" i="33"/>
  <c r="N75" i="33"/>
  <c r="M75" i="33"/>
  <c r="L75" i="33"/>
  <c r="K75" i="33"/>
  <c r="J75" i="33"/>
  <c r="I75" i="33"/>
  <c r="H75" i="33"/>
  <c r="G75" i="33"/>
  <c r="F75" i="33"/>
  <c r="C75" i="33"/>
  <c r="B75" i="33"/>
  <c r="O74" i="33"/>
  <c r="N74" i="33"/>
  <c r="M74" i="33"/>
  <c r="L74" i="33"/>
  <c r="K74" i="33"/>
  <c r="J74" i="33"/>
  <c r="I74" i="33"/>
  <c r="H74" i="33"/>
  <c r="R74" i="33" s="1"/>
  <c r="G74" i="33"/>
  <c r="F74" i="33"/>
  <c r="C74" i="33"/>
  <c r="B74" i="33"/>
  <c r="E74" i="33" s="1"/>
  <c r="O73" i="33"/>
  <c r="N73" i="33"/>
  <c r="M73" i="33"/>
  <c r="L73" i="33"/>
  <c r="K73" i="33"/>
  <c r="J73" i="33"/>
  <c r="I73" i="33"/>
  <c r="H73" i="33"/>
  <c r="R73" i="33" s="1"/>
  <c r="G73" i="33"/>
  <c r="F73" i="33"/>
  <c r="C73" i="33"/>
  <c r="B73" i="33"/>
  <c r="E73" i="33" s="1"/>
  <c r="S72" i="33"/>
  <c r="R72" i="33"/>
  <c r="Q72" i="33"/>
  <c r="P72" i="33"/>
  <c r="E72" i="33"/>
  <c r="T72" i="33" s="1"/>
  <c r="S71" i="33"/>
  <c r="R71" i="33"/>
  <c r="Q71" i="33"/>
  <c r="P71" i="33"/>
  <c r="E71" i="33"/>
  <c r="T71" i="33" s="1"/>
  <c r="O69" i="33"/>
  <c r="N69" i="33"/>
  <c r="M69" i="33"/>
  <c r="L69" i="33"/>
  <c r="K69" i="33"/>
  <c r="J69" i="33"/>
  <c r="I69" i="33"/>
  <c r="H69" i="33"/>
  <c r="G69" i="33"/>
  <c r="F69" i="33"/>
  <c r="C69" i="33"/>
  <c r="B69" i="33"/>
  <c r="O68" i="33"/>
  <c r="N68" i="33"/>
  <c r="M68" i="33"/>
  <c r="L68" i="33"/>
  <c r="K68" i="33"/>
  <c r="J68" i="33"/>
  <c r="I68" i="33"/>
  <c r="S68" i="33" s="1"/>
  <c r="H68" i="33"/>
  <c r="R68" i="33" s="1"/>
  <c r="G68" i="33"/>
  <c r="F68" i="33"/>
  <c r="C68" i="33"/>
  <c r="B68" i="33"/>
  <c r="E68" i="33" s="1"/>
  <c r="T67" i="33"/>
  <c r="S67" i="33"/>
  <c r="R67" i="33"/>
  <c r="Q67" i="33"/>
  <c r="P67" i="33"/>
  <c r="E67" i="33"/>
  <c r="U67" i="33" s="1"/>
  <c r="T66" i="33"/>
  <c r="S66" i="33"/>
  <c r="R66" i="33"/>
  <c r="Q66" i="33"/>
  <c r="P66" i="33"/>
  <c r="E66" i="33"/>
  <c r="U66" i="33" s="1"/>
  <c r="S65" i="33"/>
  <c r="R65" i="33"/>
  <c r="Q65" i="33"/>
  <c r="P65" i="33"/>
  <c r="E65" i="33"/>
  <c r="U65" i="33" s="1"/>
  <c r="S64" i="33"/>
  <c r="R64" i="33"/>
  <c r="Q64" i="33"/>
  <c r="P64" i="33"/>
  <c r="E64" i="33"/>
  <c r="U64" i="33" s="1"/>
  <c r="S63" i="33"/>
  <c r="R63" i="33"/>
  <c r="Q63" i="33"/>
  <c r="P63" i="33"/>
  <c r="E63" i="33"/>
  <c r="U63" i="33" s="1"/>
  <c r="O61" i="33"/>
  <c r="N61" i="33"/>
  <c r="M61" i="33"/>
  <c r="L61" i="33"/>
  <c r="K61" i="33"/>
  <c r="J61" i="33"/>
  <c r="I61" i="33"/>
  <c r="H61" i="33"/>
  <c r="C61" i="33"/>
  <c r="B61" i="33"/>
  <c r="S60" i="33"/>
  <c r="R60" i="33"/>
  <c r="Q60" i="33"/>
  <c r="P60" i="33"/>
  <c r="E60" i="33"/>
  <c r="T60" i="33" s="1"/>
  <c r="S59" i="33"/>
  <c r="R59" i="33"/>
  <c r="Q59" i="33"/>
  <c r="P59" i="33"/>
  <c r="E59" i="33"/>
  <c r="S58" i="33"/>
  <c r="R58" i="33"/>
  <c r="Q58" i="33"/>
  <c r="P58" i="33"/>
  <c r="E58" i="33"/>
  <c r="U58" i="33" s="1"/>
  <c r="S57" i="33"/>
  <c r="R57" i="33"/>
  <c r="Q57" i="33"/>
  <c r="P57" i="33"/>
  <c r="E57" i="33"/>
  <c r="U57" i="33" s="1"/>
  <c r="O55" i="33"/>
  <c r="N55" i="33"/>
  <c r="M55" i="33"/>
  <c r="L55" i="33"/>
  <c r="K55" i="33"/>
  <c r="J55" i="33"/>
  <c r="I55" i="33"/>
  <c r="S55" i="33" s="1"/>
  <c r="H55" i="33"/>
  <c r="R55" i="33" s="1"/>
  <c r="G55" i="33"/>
  <c r="F55" i="33"/>
  <c r="C55" i="33"/>
  <c r="B55" i="33"/>
  <c r="T54" i="33"/>
  <c r="S54" i="33"/>
  <c r="R54" i="33"/>
  <c r="Q54" i="33"/>
  <c r="P54" i="33"/>
  <c r="E54" i="33"/>
  <c r="U54" i="33" s="1"/>
  <c r="S53" i="33"/>
  <c r="R53" i="33"/>
  <c r="Q53" i="33"/>
  <c r="P53" i="33"/>
  <c r="E53" i="33"/>
  <c r="U53" i="33" s="1"/>
  <c r="S52" i="33"/>
  <c r="R52" i="33"/>
  <c r="Q52" i="33"/>
  <c r="P52" i="33"/>
  <c r="E52" i="33"/>
  <c r="U52" i="33" s="1"/>
  <c r="S51" i="33"/>
  <c r="R51" i="33"/>
  <c r="Q51" i="33"/>
  <c r="P51" i="33"/>
  <c r="E51" i="33"/>
  <c r="T51" i="33" s="1"/>
  <c r="U50" i="33"/>
  <c r="S50" i="33"/>
  <c r="R50" i="33"/>
  <c r="Q50" i="33"/>
  <c r="P50" i="33"/>
  <c r="E50" i="33"/>
  <c r="T50" i="33" s="1"/>
  <c r="U49" i="33"/>
  <c r="S49" i="33"/>
  <c r="R49" i="33"/>
  <c r="Q49" i="33"/>
  <c r="P49" i="33"/>
  <c r="E49" i="33"/>
  <c r="T49" i="33" s="1"/>
  <c r="S48" i="33"/>
  <c r="R48" i="33"/>
  <c r="Q48" i="33"/>
  <c r="P48" i="33"/>
  <c r="E48" i="33"/>
  <c r="U48" i="33" s="1"/>
  <c r="S47" i="33"/>
  <c r="R47" i="33"/>
  <c r="Q47" i="33"/>
  <c r="P47" i="33"/>
  <c r="E47" i="33"/>
  <c r="U47" i="33" s="1"/>
  <c r="T46" i="33"/>
  <c r="S46" i="33"/>
  <c r="R46" i="33"/>
  <c r="Q46" i="33"/>
  <c r="P46" i="33"/>
  <c r="E46" i="33"/>
  <c r="U46" i="33" s="1"/>
  <c r="S45" i="33"/>
  <c r="R45" i="33"/>
  <c r="Q45" i="33"/>
  <c r="P45" i="33"/>
  <c r="E45" i="33"/>
  <c r="S44" i="33"/>
  <c r="R44" i="33"/>
  <c r="Q44" i="33"/>
  <c r="P44" i="33"/>
  <c r="E44" i="33"/>
  <c r="U44" i="33" s="1"/>
  <c r="O42" i="33"/>
  <c r="N42" i="33"/>
  <c r="M42" i="33"/>
  <c r="L42" i="33"/>
  <c r="K42" i="33"/>
  <c r="J42" i="33"/>
  <c r="I42" i="33"/>
  <c r="H42" i="33"/>
  <c r="G42" i="33"/>
  <c r="F42" i="33"/>
  <c r="C42" i="33"/>
  <c r="B42" i="33"/>
  <c r="E42" i="33" s="1"/>
  <c r="S41" i="33"/>
  <c r="R41" i="33"/>
  <c r="Q41" i="33"/>
  <c r="P41" i="33"/>
  <c r="E41" i="33"/>
  <c r="U41" i="33" s="1"/>
  <c r="S40" i="33"/>
  <c r="R40" i="33"/>
  <c r="Q40" i="33"/>
  <c r="P40" i="33"/>
  <c r="E40" i="33"/>
  <c r="T40" i="33" s="1"/>
  <c r="U39" i="33"/>
  <c r="S39" i="33"/>
  <c r="R39" i="33"/>
  <c r="Q39" i="33"/>
  <c r="P39" i="33"/>
  <c r="E39" i="33"/>
  <c r="T39" i="33" s="1"/>
  <c r="U38" i="33"/>
  <c r="S38" i="33"/>
  <c r="R38" i="33"/>
  <c r="Q38" i="33"/>
  <c r="P38" i="33"/>
  <c r="E38" i="33"/>
  <c r="T38" i="33" s="1"/>
  <c r="T37" i="33"/>
  <c r="S37" i="33"/>
  <c r="R37" i="33"/>
  <c r="Q37" i="33"/>
  <c r="U37" i="33" s="1"/>
  <c r="P37" i="33"/>
  <c r="E37" i="33"/>
  <c r="O35" i="33"/>
  <c r="N35" i="33"/>
  <c r="M35" i="33"/>
  <c r="L35" i="33"/>
  <c r="K35" i="33"/>
  <c r="J35" i="33"/>
  <c r="I35" i="33"/>
  <c r="H35" i="33"/>
  <c r="R35" i="33" s="1"/>
  <c r="G35" i="33"/>
  <c r="F35" i="33"/>
  <c r="C35" i="33"/>
  <c r="B35" i="33"/>
  <c r="T34" i="33"/>
  <c r="S34" i="33"/>
  <c r="R34" i="33"/>
  <c r="Q34" i="33"/>
  <c r="U34" i="33" s="1"/>
  <c r="P34" i="33"/>
  <c r="E34" i="33"/>
  <c r="O32" i="33"/>
  <c r="N32" i="33"/>
  <c r="M32" i="33"/>
  <c r="L32" i="33"/>
  <c r="K32" i="33"/>
  <c r="J32" i="33"/>
  <c r="I32" i="33"/>
  <c r="S32" i="33" s="1"/>
  <c r="H32" i="33"/>
  <c r="R32" i="33" s="1"/>
  <c r="G32" i="33"/>
  <c r="F32" i="33"/>
  <c r="C32" i="33"/>
  <c r="B32" i="33"/>
  <c r="E32" i="33" s="1"/>
  <c r="U31" i="33"/>
  <c r="T31" i="33"/>
  <c r="S31" i="33"/>
  <c r="R31" i="33"/>
  <c r="Q31" i="33"/>
  <c r="P31" i="33"/>
  <c r="E31" i="33"/>
  <c r="T30" i="33"/>
  <c r="S30" i="33"/>
  <c r="R30" i="33"/>
  <c r="Q30" i="33"/>
  <c r="P30" i="33"/>
  <c r="E30" i="33"/>
  <c r="U30" i="33" s="1"/>
  <c r="S29" i="33"/>
  <c r="R29" i="33"/>
  <c r="Q29" i="33"/>
  <c r="P29" i="33"/>
  <c r="E29" i="33"/>
  <c r="U29" i="33" s="1"/>
  <c r="S28" i="33"/>
  <c r="R28" i="33"/>
  <c r="Q28" i="33"/>
  <c r="P28" i="33"/>
  <c r="E28" i="33"/>
  <c r="U28" i="33" s="1"/>
  <c r="O26" i="33"/>
  <c r="N26" i="33"/>
  <c r="M26" i="33"/>
  <c r="L26" i="33"/>
  <c r="K26" i="33"/>
  <c r="J26" i="33"/>
  <c r="I26" i="33"/>
  <c r="H26" i="33"/>
  <c r="R26" i="33" s="1"/>
  <c r="G26" i="33"/>
  <c r="F26" i="33"/>
  <c r="C26" i="33"/>
  <c r="B26" i="33"/>
  <c r="S25" i="33"/>
  <c r="R25" i="33"/>
  <c r="Q25" i="33"/>
  <c r="P25" i="33"/>
  <c r="E25" i="33"/>
  <c r="U25" i="33" s="1"/>
  <c r="S24" i="33"/>
  <c r="R24" i="33"/>
  <c r="Q24" i="33"/>
  <c r="P24" i="33"/>
  <c r="E24" i="33"/>
  <c r="U24" i="33" s="1"/>
  <c r="S23" i="33"/>
  <c r="R23" i="33"/>
  <c r="Q23" i="33"/>
  <c r="P23" i="33"/>
  <c r="E23" i="33"/>
  <c r="S22" i="33"/>
  <c r="R22" i="33"/>
  <c r="Q22" i="33"/>
  <c r="P22" i="33"/>
  <c r="E22" i="33"/>
  <c r="U22" i="33" s="1"/>
  <c r="S21" i="33"/>
  <c r="R21" i="33"/>
  <c r="Q21" i="33"/>
  <c r="P21" i="33"/>
  <c r="E21" i="33"/>
  <c r="T21" i="33" s="1"/>
  <c r="U20" i="33"/>
  <c r="T20" i="33"/>
  <c r="S20" i="33"/>
  <c r="R20" i="33"/>
  <c r="Q20" i="33"/>
  <c r="P20" i="33"/>
  <c r="E20" i="33"/>
  <c r="U19" i="33"/>
  <c r="S19" i="33"/>
  <c r="R19" i="33"/>
  <c r="Q19" i="33"/>
  <c r="P19" i="33"/>
  <c r="E19" i="33"/>
  <c r="T19" i="33" s="1"/>
  <c r="O17" i="33"/>
  <c r="N17" i="33"/>
  <c r="M17" i="33"/>
  <c r="L17" i="33"/>
  <c r="K17" i="33"/>
  <c r="J17" i="33"/>
  <c r="I17" i="33"/>
  <c r="S17" i="33" s="1"/>
  <c r="H17" i="33"/>
  <c r="R17" i="33" s="1"/>
  <c r="G17" i="33"/>
  <c r="F17" i="33"/>
  <c r="E17" i="33"/>
  <c r="C17" i="33"/>
  <c r="B17" i="33"/>
  <c r="U16" i="33"/>
  <c r="T16" i="33"/>
  <c r="S16" i="33"/>
  <c r="R16" i="33"/>
  <c r="Q16" i="33"/>
  <c r="P16" i="33"/>
  <c r="E16" i="33"/>
  <c r="T15" i="33"/>
  <c r="S15" i="33"/>
  <c r="R15" i="33"/>
  <c r="Q15" i="33"/>
  <c r="P15" i="33"/>
  <c r="E15" i="33"/>
  <c r="U15" i="33" s="1"/>
  <c r="S14" i="33"/>
  <c r="R14" i="33"/>
  <c r="Q14" i="33"/>
  <c r="P14" i="33"/>
  <c r="E14" i="33"/>
  <c r="U14" i="33" s="1"/>
  <c r="S13" i="33"/>
  <c r="R13" i="33"/>
  <c r="Q13" i="33"/>
  <c r="P13" i="33"/>
  <c r="E13" i="33"/>
  <c r="T13" i="33" s="1"/>
  <c r="S12" i="33"/>
  <c r="R12" i="33"/>
  <c r="Q12" i="33"/>
  <c r="P12" i="33"/>
  <c r="E12" i="33"/>
  <c r="T12" i="33" s="1"/>
  <c r="U11" i="33"/>
  <c r="T11" i="33"/>
  <c r="S11" i="33"/>
  <c r="R11" i="33"/>
  <c r="Q11" i="33"/>
  <c r="P11" i="33"/>
  <c r="E11" i="33"/>
  <c r="S10" i="33"/>
  <c r="R10" i="33"/>
  <c r="Q10" i="33"/>
  <c r="P10" i="33"/>
  <c r="E10" i="33"/>
  <c r="U9" i="33"/>
  <c r="T9" i="33"/>
  <c r="S9" i="33"/>
  <c r="R9" i="33"/>
  <c r="Q9" i="33"/>
  <c r="P9" i="33"/>
  <c r="E9" i="33"/>
  <c r="U96" i="32"/>
  <c r="S96" i="32"/>
  <c r="R96" i="32"/>
  <c r="Q96" i="32"/>
  <c r="P96" i="32"/>
  <c r="E96" i="32"/>
  <c r="T96" i="32" s="1"/>
  <c r="S95" i="32"/>
  <c r="R95" i="32"/>
  <c r="Q95" i="32"/>
  <c r="P95" i="32"/>
  <c r="E95" i="32"/>
  <c r="U95" i="32" s="1"/>
  <c r="S94" i="32"/>
  <c r="R94" i="32"/>
  <c r="Q94" i="32"/>
  <c r="P94" i="32"/>
  <c r="E94" i="32"/>
  <c r="U94" i="32" s="1"/>
  <c r="U93" i="32"/>
  <c r="S93" i="32"/>
  <c r="R93" i="32"/>
  <c r="Q93" i="32"/>
  <c r="P93" i="32"/>
  <c r="E93" i="32"/>
  <c r="T93" i="32" s="1"/>
  <c r="S92" i="32"/>
  <c r="R92" i="32"/>
  <c r="Q92" i="32"/>
  <c r="P92" i="32"/>
  <c r="E92" i="32"/>
  <c r="T92" i="32" s="1"/>
  <c r="U91" i="32"/>
  <c r="S91" i="32"/>
  <c r="R91" i="32"/>
  <c r="Q91" i="32"/>
  <c r="P91" i="32"/>
  <c r="E91" i="32"/>
  <c r="T91" i="32" s="1"/>
  <c r="S90" i="32"/>
  <c r="R90" i="32"/>
  <c r="Q90" i="32"/>
  <c r="P90" i="32"/>
  <c r="E90" i="32"/>
  <c r="T90" i="32" s="1"/>
  <c r="S89" i="32"/>
  <c r="R89" i="32"/>
  <c r="Q89" i="32"/>
  <c r="P89" i="32"/>
  <c r="E89" i="32"/>
  <c r="U88" i="32"/>
  <c r="T88" i="32"/>
  <c r="S88" i="32"/>
  <c r="R88" i="32"/>
  <c r="Q88" i="32"/>
  <c r="P88" i="32"/>
  <c r="E88" i="32"/>
  <c r="O75" i="32"/>
  <c r="N75" i="32"/>
  <c r="M75" i="32"/>
  <c r="L75" i="32"/>
  <c r="K75" i="32"/>
  <c r="J75" i="32"/>
  <c r="I75" i="32"/>
  <c r="H75" i="32"/>
  <c r="G75" i="32"/>
  <c r="F75" i="32"/>
  <c r="C75" i="32"/>
  <c r="B75" i="32"/>
  <c r="O74" i="32"/>
  <c r="N74" i="32"/>
  <c r="M74" i="32"/>
  <c r="L74" i="32"/>
  <c r="K74" i="32"/>
  <c r="J74" i="32"/>
  <c r="I74" i="32"/>
  <c r="S74" i="32" s="1"/>
  <c r="H74" i="32"/>
  <c r="G74" i="32"/>
  <c r="F74" i="32"/>
  <c r="C74" i="32"/>
  <c r="B74" i="32"/>
  <c r="O73" i="32"/>
  <c r="N73" i="32"/>
  <c r="M73" i="32"/>
  <c r="L73" i="32"/>
  <c r="K73" i="32"/>
  <c r="J73" i="32"/>
  <c r="I73" i="32"/>
  <c r="H73" i="32"/>
  <c r="G73" i="32"/>
  <c r="F73" i="32"/>
  <c r="C73" i="32"/>
  <c r="B73" i="32"/>
  <c r="U72" i="32"/>
  <c r="S72" i="32"/>
  <c r="R72" i="32"/>
  <c r="Q72" i="32"/>
  <c r="P72" i="32"/>
  <c r="E72" i="32"/>
  <c r="T72" i="32" s="1"/>
  <c r="S71" i="32"/>
  <c r="R71" i="32"/>
  <c r="Q71" i="32"/>
  <c r="U71" i="32" s="1"/>
  <c r="P71" i="32"/>
  <c r="E71" i="32"/>
  <c r="T71" i="32" s="1"/>
  <c r="O69" i="32"/>
  <c r="N69" i="32"/>
  <c r="M69" i="32"/>
  <c r="L69" i="32"/>
  <c r="K69" i="32"/>
  <c r="J69" i="32"/>
  <c r="I69" i="32"/>
  <c r="H69" i="32"/>
  <c r="G69" i="32"/>
  <c r="F69" i="32"/>
  <c r="C69" i="32"/>
  <c r="B69" i="32"/>
  <c r="O68" i="32"/>
  <c r="N68" i="32"/>
  <c r="M68" i="32"/>
  <c r="L68" i="32"/>
  <c r="K68" i="32"/>
  <c r="J68" i="32"/>
  <c r="I68" i="32"/>
  <c r="S68" i="32" s="1"/>
  <c r="H68" i="32"/>
  <c r="G68" i="32"/>
  <c r="F68" i="32"/>
  <c r="C68" i="32"/>
  <c r="B68" i="32"/>
  <c r="U67" i="32"/>
  <c r="S67" i="32"/>
  <c r="R67" i="32"/>
  <c r="Q67" i="32"/>
  <c r="P67" i="32"/>
  <c r="E67" i="32"/>
  <c r="T67" i="32" s="1"/>
  <c r="U66" i="32"/>
  <c r="S66" i="32"/>
  <c r="R66" i="32"/>
  <c r="Q66" i="32"/>
  <c r="P66" i="32"/>
  <c r="E66" i="32"/>
  <c r="T66" i="32" s="1"/>
  <c r="S65" i="32"/>
  <c r="R65" i="32"/>
  <c r="Q65" i="32"/>
  <c r="P65" i="32"/>
  <c r="E65" i="32"/>
  <c r="T65" i="32" s="1"/>
  <c r="T64" i="32"/>
  <c r="S64" i="32"/>
  <c r="R64" i="32"/>
  <c r="Q64" i="32"/>
  <c r="P64" i="32"/>
  <c r="E64" i="32"/>
  <c r="U64" i="32" s="1"/>
  <c r="S63" i="32"/>
  <c r="R63" i="32"/>
  <c r="Q63" i="32"/>
  <c r="P63" i="32"/>
  <c r="E63" i="32"/>
  <c r="O61" i="32"/>
  <c r="N61" i="32"/>
  <c r="M61" i="32"/>
  <c r="L61" i="32"/>
  <c r="K61" i="32"/>
  <c r="J61" i="32"/>
  <c r="I61" i="32"/>
  <c r="S61" i="32" s="1"/>
  <c r="H61" i="32"/>
  <c r="R61" i="32" s="1"/>
  <c r="C61" i="32"/>
  <c r="B61" i="32"/>
  <c r="S60" i="32"/>
  <c r="R60" i="32"/>
  <c r="Q60" i="32"/>
  <c r="P60" i="32"/>
  <c r="E60" i="32"/>
  <c r="S59" i="32"/>
  <c r="R59" i="32"/>
  <c r="Q59" i="32"/>
  <c r="P59" i="32"/>
  <c r="E59" i="32"/>
  <c r="U58" i="32"/>
  <c r="S58" i="32"/>
  <c r="R58" i="32"/>
  <c r="Q58" i="32"/>
  <c r="P58" i="32"/>
  <c r="E58" i="32"/>
  <c r="T58" i="32" s="1"/>
  <c r="U57" i="32"/>
  <c r="S57" i="32"/>
  <c r="R57" i="32"/>
  <c r="Q57" i="32"/>
  <c r="P57" i="32"/>
  <c r="E57" i="32"/>
  <c r="T57" i="32" s="1"/>
  <c r="O55" i="32"/>
  <c r="N55" i="32"/>
  <c r="M55" i="32"/>
  <c r="L55" i="32"/>
  <c r="K55" i="32"/>
  <c r="J55" i="32"/>
  <c r="I55" i="32"/>
  <c r="S55" i="32" s="1"/>
  <c r="H55" i="32"/>
  <c r="R55" i="32" s="1"/>
  <c r="G55" i="32"/>
  <c r="F55" i="32"/>
  <c r="C55" i="32"/>
  <c r="B55" i="32"/>
  <c r="S54" i="32"/>
  <c r="R54" i="32"/>
  <c r="Q54" i="32"/>
  <c r="P54" i="32"/>
  <c r="E54" i="32"/>
  <c r="U54" i="32" s="1"/>
  <c r="U53" i="32"/>
  <c r="T53" i="32"/>
  <c r="S53" i="32"/>
  <c r="R53" i="32"/>
  <c r="Q53" i="32"/>
  <c r="P53" i="32"/>
  <c r="E53" i="32"/>
  <c r="S52" i="32"/>
  <c r="R52" i="32"/>
  <c r="Q52" i="32"/>
  <c r="P52" i="32"/>
  <c r="E52" i="32"/>
  <c r="U52" i="32" s="1"/>
  <c r="S51" i="32"/>
  <c r="R51" i="32"/>
  <c r="Q51" i="32"/>
  <c r="P51" i="32"/>
  <c r="E51" i="32"/>
  <c r="U51" i="32" s="1"/>
  <c r="S50" i="32"/>
  <c r="R50" i="32"/>
  <c r="Q50" i="32"/>
  <c r="P50" i="32"/>
  <c r="E50" i="32"/>
  <c r="T50" i="32" s="1"/>
  <c r="S49" i="32"/>
  <c r="R49" i="32"/>
  <c r="Q49" i="32"/>
  <c r="P49" i="32"/>
  <c r="E49" i="32"/>
  <c r="S48" i="32"/>
  <c r="R48" i="32"/>
  <c r="Q48" i="32"/>
  <c r="P48" i="32"/>
  <c r="E48" i="32"/>
  <c r="S47" i="32"/>
  <c r="R47" i="32"/>
  <c r="Q47" i="32"/>
  <c r="P47" i="32"/>
  <c r="E47" i="32"/>
  <c r="T47" i="32" s="1"/>
  <c r="S46" i="32"/>
  <c r="R46" i="32"/>
  <c r="Q46" i="32"/>
  <c r="P46" i="32"/>
  <c r="E46" i="32"/>
  <c r="U46" i="32" s="1"/>
  <c r="U45" i="32"/>
  <c r="T45" i="32"/>
  <c r="S45" i="32"/>
  <c r="R45" i="32"/>
  <c r="Q45" i="32"/>
  <c r="P45" i="32"/>
  <c r="E45" i="32"/>
  <c r="S44" i="32"/>
  <c r="R44" i="32"/>
  <c r="Q44" i="32"/>
  <c r="P44" i="32"/>
  <c r="E44" i="32"/>
  <c r="U44" i="32" s="1"/>
  <c r="O42" i="32"/>
  <c r="N42" i="32"/>
  <c r="M42" i="32"/>
  <c r="L42" i="32"/>
  <c r="K42" i="32"/>
  <c r="J42" i="32"/>
  <c r="I42" i="32"/>
  <c r="S42" i="32" s="1"/>
  <c r="H42" i="32"/>
  <c r="G42" i="32"/>
  <c r="F42" i="32"/>
  <c r="C42" i="32"/>
  <c r="B42" i="32"/>
  <c r="S41" i="32"/>
  <c r="R41" i="32"/>
  <c r="Q41" i="32"/>
  <c r="P41" i="32"/>
  <c r="E41" i="32"/>
  <c r="U41" i="32" s="1"/>
  <c r="S40" i="32"/>
  <c r="R40" i="32"/>
  <c r="Q40" i="32"/>
  <c r="P40" i="32"/>
  <c r="E40" i="32"/>
  <c r="U40" i="32" s="1"/>
  <c r="U39" i="32"/>
  <c r="S39" i="32"/>
  <c r="R39" i="32"/>
  <c r="Q39" i="32"/>
  <c r="P39" i="32"/>
  <c r="E39" i="32"/>
  <c r="T39" i="32" s="1"/>
  <c r="S38" i="32"/>
  <c r="R38" i="32"/>
  <c r="Q38" i="32"/>
  <c r="P38" i="32"/>
  <c r="E38" i="32"/>
  <c r="U38" i="32" s="1"/>
  <c r="U37" i="32"/>
  <c r="S37" i="32"/>
  <c r="R37" i="32"/>
  <c r="Q37" i="32"/>
  <c r="P37" i="32"/>
  <c r="T37" i="32" s="1"/>
  <c r="E37" i="32"/>
  <c r="O35" i="32"/>
  <c r="N35" i="32"/>
  <c r="M35" i="32"/>
  <c r="L35" i="32"/>
  <c r="K35" i="32"/>
  <c r="S35" i="32" s="1"/>
  <c r="J35" i="32"/>
  <c r="I35" i="32"/>
  <c r="H35" i="32"/>
  <c r="G35" i="32"/>
  <c r="F35" i="32"/>
  <c r="C35" i="32"/>
  <c r="E35" i="32" s="1"/>
  <c r="B35" i="32"/>
  <c r="S34" i="32"/>
  <c r="R34" i="32"/>
  <c r="Q34" i="32"/>
  <c r="U34" i="32" s="1"/>
  <c r="P34" i="32"/>
  <c r="T34" i="32" s="1"/>
  <c r="E34" i="32"/>
  <c r="O32" i="32"/>
  <c r="N32" i="32"/>
  <c r="M32" i="32"/>
  <c r="L32" i="32"/>
  <c r="K32" i="32"/>
  <c r="J32" i="32"/>
  <c r="I32" i="32"/>
  <c r="S32" i="32" s="1"/>
  <c r="H32" i="32"/>
  <c r="R32" i="32" s="1"/>
  <c r="G32" i="32"/>
  <c r="F32" i="32"/>
  <c r="C32" i="32"/>
  <c r="B32" i="32"/>
  <c r="S31" i="32"/>
  <c r="R31" i="32"/>
  <c r="Q31" i="32"/>
  <c r="P31" i="32"/>
  <c r="E31" i="32"/>
  <c r="U30" i="32"/>
  <c r="S30" i="32"/>
  <c r="R30" i="32"/>
  <c r="Q30" i="32"/>
  <c r="P30" i="32"/>
  <c r="E30" i="32"/>
  <c r="T30" i="32" s="1"/>
  <c r="U29" i="32"/>
  <c r="T29" i="32"/>
  <c r="S29" i="32"/>
  <c r="R29" i="32"/>
  <c r="Q29" i="32"/>
  <c r="P29" i="32"/>
  <c r="E29" i="32"/>
  <c r="S28" i="32"/>
  <c r="R28" i="32"/>
  <c r="Q28" i="32"/>
  <c r="P28" i="32"/>
  <c r="E28" i="32"/>
  <c r="U28" i="32" s="1"/>
  <c r="O26" i="32"/>
  <c r="N26" i="32"/>
  <c r="M26" i="32"/>
  <c r="L26" i="32"/>
  <c r="K26" i="32"/>
  <c r="J26" i="32"/>
  <c r="I26" i="32"/>
  <c r="H26" i="32"/>
  <c r="R26" i="32" s="1"/>
  <c r="G26" i="32"/>
  <c r="F26" i="32"/>
  <c r="C26" i="32"/>
  <c r="B26" i="32"/>
  <c r="E26" i="32" s="1"/>
  <c r="T25" i="32"/>
  <c r="S25" i="32"/>
  <c r="R25" i="32"/>
  <c r="Q25" i="32"/>
  <c r="P25" i="32"/>
  <c r="E25" i="32"/>
  <c r="U25" i="32" s="1"/>
  <c r="S24" i="32"/>
  <c r="R24" i="32"/>
  <c r="Q24" i="32"/>
  <c r="P24" i="32"/>
  <c r="E24" i="32"/>
  <c r="U24" i="32" s="1"/>
  <c r="S23" i="32"/>
  <c r="R23" i="32"/>
  <c r="Q23" i="32"/>
  <c r="P23" i="32"/>
  <c r="E23" i="32"/>
  <c r="S22" i="32"/>
  <c r="R22" i="32"/>
  <c r="Q22" i="32"/>
  <c r="P22" i="32"/>
  <c r="E22" i="32"/>
  <c r="U22" i="32" s="1"/>
  <c r="S21" i="32"/>
  <c r="R21" i="32"/>
  <c r="Q21" i="32"/>
  <c r="P21" i="32"/>
  <c r="E21" i="32"/>
  <c r="U21" i="32" s="1"/>
  <c r="U20" i="32"/>
  <c r="T20" i="32"/>
  <c r="S20" i="32"/>
  <c r="R20" i="32"/>
  <c r="Q20" i="32"/>
  <c r="P20" i="32"/>
  <c r="E20" i="32"/>
  <c r="U19" i="32"/>
  <c r="S19" i="32"/>
  <c r="R19" i="32"/>
  <c r="Q19" i="32"/>
  <c r="P19" i="32"/>
  <c r="E19" i="32"/>
  <c r="T19" i="32" s="1"/>
  <c r="O17" i="32"/>
  <c r="N17" i="32"/>
  <c r="M17" i="32"/>
  <c r="L17" i="32"/>
  <c r="K17" i="32"/>
  <c r="J17" i="32"/>
  <c r="I17" i="32"/>
  <c r="H17" i="32"/>
  <c r="G17" i="32"/>
  <c r="F17" i="32"/>
  <c r="C17" i="32"/>
  <c r="B17" i="32"/>
  <c r="S16" i="32"/>
  <c r="R16" i="32"/>
  <c r="Q16" i="32"/>
  <c r="P16" i="32"/>
  <c r="E16" i="32"/>
  <c r="T16" i="32" s="1"/>
  <c r="S15" i="32"/>
  <c r="R15" i="32"/>
  <c r="Q15" i="32"/>
  <c r="P15" i="32"/>
  <c r="T15" i="32" s="1"/>
  <c r="E15" i="32"/>
  <c r="S14" i="32"/>
  <c r="R14" i="32"/>
  <c r="Q14" i="32"/>
  <c r="U14" i="32" s="1"/>
  <c r="P14" i="32"/>
  <c r="E14" i="32"/>
  <c r="T13" i="32"/>
  <c r="S13" i="32"/>
  <c r="R13" i="32"/>
  <c r="Q13" i="32"/>
  <c r="P13" i="32"/>
  <c r="E13" i="32"/>
  <c r="U13" i="32" s="1"/>
  <c r="S12" i="32"/>
  <c r="R12" i="32"/>
  <c r="Q12" i="32"/>
  <c r="P12" i="32"/>
  <c r="E12" i="32"/>
  <c r="U12" i="32" s="1"/>
  <c r="S11" i="32"/>
  <c r="R11" i="32"/>
  <c r="Q11" i="32"/>
  <c r="P11" i="32"/>
  <c r="E11" i="32"/>
  <c r="T11" i="32" s="1"/>
  <c r="S10" i="32"/>
  <c r="R10" i="32"/>
  <c r="Q10" i="32"/>
  <c r="P10" i="32"/>
  <c r="E10" i="32"/>
  <c r="T10" i="32" s="1"/>
  <c r="U9" i="32"/>
  <c r="T9" i="32"/>
  <c r="S9" i="32"/>
  <c r="R9" i="32"/>
  <c r="Q9" i="32"/>
  <c r="P9" i="32"/>
  <c r="E9" i="32"/>
  <c r="S96" i="31"/>
  <c r="R96" i="31"/>
  <c r="Q96" i="31"/>
  <c r="P96" i="31"/>
  <c r="E96" i="31"/>
  <c r="T96" i="31" s="1"/>
  <c r="T95" i="31"/>
  <c r="S95" i="31"/>
  <c r="R95" i="31"/>
  <c r="Q95" i="31"/>
  <c r="P95" i="31"/>
  <c r="E95" i="31"/>
  <c r="U95" i="31" s="1"/>
  <c r="U94" i="31"/>
  <c r="S94" i="31"/>
  <c r="R94" i="31"/>
  <c r="Q94" i="31"/>
  <c r="P94" i="31"/>
  <c r="E94" i="31"/>
  <c r="T94" i="31" s="1"/>
  <c r="S93" i="31"/>
  <c r="R93" i="31"/>
  <c r="Q93" i="31"/>
  <c r="P93" i="31"/>
  <c r="E93" i="31"/>
  <c r="U93" i="31" s="1"/>
  <c r="S92" i="31"/>
  <c r="R92" i="31"/>
  <c r="Q92" i="31"/>
  <c r="P92" i="31"/>
  <c r="E92" i="31"/>
  <c r="U92" i="31" s="1"/>
  <c r="S91" i="31"/>
  <c r="R91" i="31"/>
  <c r="Q91" i="31"/>
  <c r="P91" i="31"/>
  <c r="E91" i="31"/>
  <c r="T91" i="31" s="1"/>
  <c r="S90" i="31"/>
  <c r="R90" i="31"/>
  <c r="Q90" i="31"/>
  <c r="P90" i="31"/>
  <c r="E90" i="31"/>
  <c r="U90" i="31" s="1"/>
  <c r="U89" i="31"/>
  <c r="S89" i="31"/>
  <c r="R89" i="31"/>
  <c r="Q89" i="31"/>
  <c r="P89" i="31"/>
  <c r="E89" i="31"/>
  <c r="T89" i="31" s="1"/>
  <c r="U88" i="31"/>
  <c r="S88" i="31"/>
  <c r="R88" i="31"/>
  <c r="Q88" i="31"/>
  <c r="P88" i="31"/>
  <c r="E88" i="31"/>
  <c r="T88" i="31" s="1"/>
  <c r="O75" i="31"/>
  <c r="N75" i="31"/>
  <c r="M75" i="31"/>
  <c r="L75" i="31"/>
  <c r="K75" i="31"/>
  <c r="J75" i="31"/>
  <c r="I75" i="31"/>
  <c r="H75" i="31"/>
  <c r="G75" i="31"/>
  <c r="F75" i="31"/>
  <c r="C75" i="31"/>
  <c r="B75" i="31"/>
  <c r="O74" i="31"/>
  <c r="N74" i="31"/>
  <c r="M74" i="31"/>
  <c r="L74" i="31"/>
  <c r="K74" i="31"/>
  <c r="J74" i="31"/>
  <c r="I74" i="31"/>
  <c r="S74" i="31" s="1"/>
  <c r="H74" i="31"/>
  <c r="R74" i="31" s="1"/>
  <c r="G74" i="31"/>
  <c r="F74" i="31"/>
  <c r="C74" i="31"/>
  <c r="B74" i="31"/>
  <c r="E74" i="31" s="1"/>
  <c r="R73" i="31"/>
  <c r="O73" i="31"/>
  <c r="N73" i="31"/>
  <c r="M73" i="31"/>
  <c r="L73" i="31"/>
  <c r="K73" i="31"/>
  <c r="Q73" i="31" s="1"/>
  <c r="J73" i="31"/>
  <c r="I73" i="31"/>
  <c r="H73" i="31"/>
  <c r="G73" i="31"/>
  <c r="F73" i="31"/>
  <c r="C73" i="31"/>
  <c r="B73" i="31"/>
  <c r="S72" i="31"/>
  <c r="R72" i="31"/>
  <c r="Q72" i="31"/>
  <c r="P72" i="31"/>
  <c r="E72" i="31"/>
  <c r="U72" i="31" s="1"/>
  <c r="S71" i="31"/>
  <c r="R71" i="31"/>
  <c r="Q71" i="31"/>
  <c r="U71" i="31" s="1"/>
  <c r="P71" i="31"/>
  <c r="E71" i="31"/>
  <c r="O69" i="31"/>
  <c r="N69" i="31"/>
  <c r="M69" i="31"/>
  <c r="L69" i="31"/>
  <c r="K69" i="31"/>
  <c r="J69" i="31"/>
  <c r="I69" i="31"/>
  <c r="H69" i="31"/>
  <c r="G69" i="31"/>
  <c r="F69" i="31"/>
  <c r="C69" i="31"/>
  <c r="B69" i="31"/>
  <c r="O68" i="31"/>
  <c r="N68" i="31"/>
  <c r="M68" i="31"/>
  <c r="L68" i="31"/>
  <c r="K68" i="31"/>
  <c r="J68" i="31"/>
  <c r="I68" i="31"/>
  <c r="S68" i="31" s="1"/>
  <c r="H68" i="31"/>
  <c r="R68" i="31" s="1"/>
  <c r="G68" i="31"/>
  <c r="F68" i="31"/>
  <c r="C68" i="31"/>
  <c r="B68" i="31"/>
  <c r="U67" i="31"/>
  <c r="S67" i="31"/>
  <c r="R67" i="31"/>
  <c r="Q67" i="31"/>
  <c r="P67" i="31"/>
  <c r="E67" i="31"/>
  <c r="T67" i="31" s="1"/>
  <c r="S66" i="31"/>
  <c r="R66" i="31"/>
  <c r="Q66" i="31"/>
  <c r="P66" i="31"/>
  <c r="E66" i="31"/>
  <c r="S65" i="31"/>
  <c r="R65" i="31"/>
  <c r="Q65" i="31"/>
  <c r="P65" i="31"/>
  <c r="E65" i="31"/>
  <c r="U65" i="31" s="1"/>
  <c r="U64" i="31"/>
  <c r="T64" i="31"/>
  <c r="S64" i="31"/>
  <c r="R64" i="31"/>
  <c r="Q64" i="31"/>
  <c r="P64" i="31"/>
  <c r="E64" i="31"/>
  <c r="S63" i="31"/>
  <c r="R63" i="31"/>
  <c r="Q63" i="31"/>
  <c r="P63" i="31"/>
  <c r="E63" i="31"/>
  <c r="U63" i="31" s="1"/>
  <c r="O61" i="31"/>
  <c r="N61" i="31"/>
  <c r="M61" i="31"/>
  <c r="L61" i="31"/>
  <c r="K61" i="31"/>
  <c r="J61" i="31"/>
  <c r="I61" i="31"/>
  <c r="S61" i="31" s="1"/>
  <c r="H61" i="31"/>
  <c r="R61" i="31" s="1"/>
  <c r="C61" i="31"/>
  <c r="B61" i="31"/>
  <c r="S60" i="31"/>
  <c r="R60" i="31"/>
  <c r="Q60" i="31"/>
  <c r="P60" i="31"/>
  <c r="E60" i="31"/>
  <c r="S59" i="31"/>
  <c r="R59" i="31"/>
  <c r="Q59" i="31"/>
  <c r="P59" i="31"/>
  <c r="E59" i="31"/>
  <c r="T59" i="31" s="1"/>
  <c r="S58" i="31"/>
  <c r="R58" i="31"/>
  <c r="Q58" i="31"/>
  <c r="P58" i="31"/>
  <c r="E58" i="31"/>
  <c r="S57" i="31"/>
  <c r="R57" i="31"/>
  <c r="Q57" i="31"/>
  <c r="P57" i="31"/>
  <c r="E57" i="31"/>
  <c r="U57" i="31" s="1"/>
  <c r="O55" i="31"/>
  <c r="N55" i="31"/>
  <c r="M55" i="31"/>
  <c r="L55" i="31"/>
  <c r="K55" i="31"/>
  <c r="J55" i="31"/>
  <c r="I55" i="31"/>
  <c r="S55" i="31" s="1"/>
  <c r="H55" i="31"/>
  <c r="R55" i="31" s="1"/>
  <c r="G55" i="31"/>
  <c r="F55" i="31"/>
  <c r="C55" i="31"/>
  <c r="B55" i="31"/>
  <c r="E55" i="31" s="1"/>
  <c r="S54" i="31"/>
  <c r="R54" i="31"/>
  <c r="Q54" i="31"/>
  <c r="P54" i="31"/>
  <c r="E54" i="31"/>
  <c r="S53" i="31"/>
  <c r="R53" i="31"/>
  <c r="Q53" i="31"/>
  <c r="P53" i="31"/>
  <c r="E53" i="31"/>
  <c r="U53" i="31" s="1"/>
  <c r="U52" i="31"/>
  <c r="T52" i="31"/>
  <c r="S52" i="31"/>
  <c r="R52" i="31"/>
  <c r="Q52" i="31"/>
  <c r="P52" i="31"/>
  <c r="E52" i="31"/>
  <c r="U51" i="31"/>
  <c r="T51" i="31"/>
  <c r="S51" i="31"/>
  <c r="R51" i="31"/>
  <c r="Q51" i="31"/>
  <c r="P51" i="31"/>
  <c r="E51" i="31"/>
  <c r="S50" i="31"/>
  <c r="R50" i="31"/>
  <c r="Q50" i="31"/>
  <c r="P50" i="31"/>
  <c r="E50" i="31"/>
  <c r="U50" i="31" s="1"/>
  <c r="S49" i="31"/>
  <c r="R49" i="31"/>
  <c r="Q49" i="31"/>
  <c r="P49" i="31"/>
  <c r="E49" i="31"/>
  <c r="S48" i="31"/>
  <c r="R48" i="31"/>
  <c r="Q48" i="31"/>
  <c r="P48" i="31"/>
  <c r="E48" i="31"/>
  <c r="T48" i="31" s="1"/>
  <c r="S47" i="31"/>
  <c r="R47" i="31"/>
  <c r="Q47" i="31"/>
  <c r="P47" i="31"/>
  <c r="E47" i="31"/>
  <c r="T47" i="31" s="1"/>
  <c r="U46" i="31"/>
  <c r="S46" i="31"/>
  <c r="R46" i="31"/>
  <c r="Q46" i="31"/>
  <c r="P46" i="31"/>
  <c r="E46" i="31"/>
  <c r="T46" i="31" s="1"/>
  <c r="U45" i="31"/>
  <c r="T45" i="31"/>
  <c r="S45" i="31"/>
  <c r="R45" i="31"/>
  <c r="Q45" i="31"/>
  <c r="P45" i="31"/>
  <c r="E45" i="31"/>
  <c r="S44" i="31"/>
  <c r="R44" i="31"/>
  <c r="Q44" i="31"/>
  <c r="P44" i="31"/>
  <c r="E44" i="31"/>
  <c r="U44" i="31" s="1"/>
  <c r="O42" i="31"/>
  <c r="N42" i="31"/>
  <c r="M42" i="31"/>
  <c r="L42" i="31"/>
  <c r="K42" i="31"/>
  <c r="J42" i="31"/>
  <c r="I42" i="31"/>
  <c r="S42" i="31" s="1"/>
  <c r="H42" i="31"/>
  <c r="R42" i="31" s="1"/>
  <c r="G42" i="31"/>
  <c r="F42" i="31"/>
  <c r="C42" i="31"/>
  <c r="B42" i="31"/>
  <c r="E42" i="31" s="1"/>
  <c r="S41" i="31"/>
  <c r="R41" i="31"/>
  <c r="Q41" i="31"/>
  <c r="P41" i="31"/>
  <c r="E41" i="31"/>
  <c r="U41" i="31" s="1"/>
  <c r="U40" i="31"/>
  <c r="S40" i="31"/>
  <c r="R40" i="31"/>
  <c r="Q40" i="31"/>
  <c r="P40" i="31"/>
  <c r="E40" i="31"/>
  <c r="T40" i="31" s="1"/>
  <c r="S39" i="31"/>
  <c r="R39" i="31"/>
  <c r="Q39" i="31"/>
  <c r="P39" i="31"/>
  <c r="E39" i="31"/>
  <c r="U39" i="31" s="1"/>
  <c r="S38" i="31"/>
  <c r="R38" i="31"/>
  <c r="Q38" i="31"/>
  <c r="P38" i="31"/>
  <c r="E38" i="31"/>
  <c r="S37" i="31"/>
  <c r="R37" i="31"/>
  <c r="Q37" i="31"/>
  <c r="P37" i="31"/>
  <c r="E37" i="31"/>
  <c r="U37" i="31" s="1"/>
  <c r="O35" i="31"/>
  <c r="N35" i="31"/>
  <c r="M35" i="31"/>
  <c r="L35" i="31"/>
  <c r="K35" i="31"/>
  <c r="J35" i="31"/>
  <c r="I35" i="31"/>
  <c r="H35" i="31"/>
  <c r="G35" i="31"/>
  <c r="F35" i="31"/>
  <c r="E35" i="31"/>
  <c r="C35" i="31"/>
  <c r="B35" i="31"/>
  <c r="S34" i="31"/>
  <c r="R34" i="31"/>
  <c r="Q34" i="31"/>
  <c r="P34" i="31"/>
  <c r="E34" i="31"/>
  <c r="O32" i="31"/>
  <c r="N32" i="31"/>
  <c r="M32" i="31"/>
  <c r="L32" i="31"/>
  <c r="K32" i="31"/>
  <c r="J32" i="31"/>
  <c r="I32" i="31"/>
  <c r="S32" i="31" s="1"/>
  <c r="H32" i="31"/>
  <c r="R32" i="31" s="1"/>
  <c r="G32" i="31"/>
  <c r="F32" i="31"/>
  <c r="C32" i="31"/>
  <c r="B32" i="31"/>
  <c r="S31" i="31"/>
  <c r="R31" i="31"/>
  <c r="Q31" i="31"/>
  <c r="P31" i="31"/>
  <c r="E31" i="31"/>
  <c r="T31" i="31" s="1"/>
  <c r="U30" i="31"/>
  <c r="T30" i="31"/>
  <c r="S30" i="31"/>
  <c r="R30" i="31"/>
  <c r="Q30" i="31"/>
  <c r="P30" i="31"/>
  <c r="E30" i="31"/>
  <c r="S29" i="31"/>
  <c r="R29" i="31"/>
  <c r="Q29" i="31"/>
  <c r="P29" i="31"/>
  <c r="E29" i="31"/>
  <c r="U29" i="31" s="1"/>
  <c r="S28" i="31"/>
  <c r="R28" i="31"/>
  <c r="Q28" i="31"/>
  <c r="P28" i="31"/>
  <c r="E28" i="31"/>
  <c r="U28" i="31" s="1"/>
  <c r="O26" i="31"/>
  <c r="N26" i="31"/>
  <c r="M26" i="31"/>
  <c r="L26" i="31"/>
  <c r="K26" i="31"/>
  <c r="J26" i="31"/>
  <c r="I26" i="31"/>
  <c r="S26" i="31" s="1"/>
  <c r="H26" i="31"/>
  <c r="G26" i="31"/>
  <c r="F26" i="31"/>
  <c r="C26" i="31"/>
  <c r="B26" i="31"/>
  <c r="S25" i="31"/>
  <c r="R25" i="31"/>
  <c r="Q25" i="31"/>
  <c r="P25" i="31"/>
  <c r="E25" i="31"/>
  <c r="T25" i="31" s="1"/>
  <c r="S24" i="31"/>
  <c r="R24" i="31"/>
  <c r="Q24" i="31"/>
  <c r="P24" i="31"/>
  <c r="E24" i="31"/>
  <c r="S23" i="31"/>
  <c r="R23" i="31"/>
  <c r="Q23" i="31"/>
  <c r="P23" i="31"/>
  <c r="T23" i="31" s="1"/>
  <c r="E23" i="31"/>
  <c r="U23" i="31" s="1"/>
  <c r="S22" i="31"/>
  <c r="R22" i="31"/>
  <c r="Q22" i="31"/>
  <c r="P22" i="31"/>
  <c r="E22" i="31"/>
  <c r="U22" i="31" s="1"/>
  <c r="S21" i="31"/>
  <c r="R21" i="31"/>
  <c r="Q21" i="31"/>
  <c r="P21" i="31"/>
  <c r="E21" i="31"/>
  <c r="S20" i="31"/>
  <c r="R20" i="31"/>
  <c r="Q20" i="31"/>
  <c r="P20" i="31"/>
  <c r="E20" i="31"/>
  <c r="T20" i="31" s="1"/>
  <c r="S19" i="31"/>
  <c r="R19" i="31"/>
  <c r="Q19" i="31"/>
  <c r="P19" i="31"/>
  <c r="E19" i="31"/>
  <c r="R17" i="31"/>
  <c r="Q17" i="31"/>
  <c r="O17" i="31"/>
  <c r="N17" i="31"/>
  <c r="M17" i="31"/>
  <c r="L17" i="31"/>
  <c r="K17" i="31"/>
  <c r="J17" i="31"/>
  <c r="I17" i="31"/>
  <c r="H17" i="31"/>
  <c r="G17" i="31"/>
  <c r="F17" i="31"/>
  <c r="C17" i="31"/>
  <c r="B17" i="31"/>
  <c r="S16" i="31"/>
  <c r="R16" i="31"/>
  <c r="Q16" i="31"/>
  <c r="P16" i="31"/>
  <c r="E16" i="31"/>
  <c r="U16" i="31" s="1"/>
  <c r="S15" i="31"/>
  <c r="R15" i="31"/>
  <c r="Q15" i="31"/>
  <c r="P15" i="31"/>
  <c r="E15" i="31"/>
  <c r="U15" i="31" s="1"/>
  <c r="U14" i="31"/>
  <c r="S14" i="31"/>
  <c r="R14" i="31"/>
  <c r="Q14" i="31"/>
  <c r="P14" i="31"/>
  <c r="E14" i="31"/>
  <c r="T14" i="31" s="1"/>
  <c r="S13" i="31"/>
  <c r="R13" i="31"/>
  <c r="Q13" i="31"/>
  <c r="P13" i="31"/>
  <c r="E13" i="31"/>
  <c r="U12" i="31"/>
  <c r="S12" i="31"/>
  <c r="R12" i="31"/>
  <c r="Q12" i="31"/>
  <c r="P12" i="31"/>
  <c r="E12" i="31"/>
  <c r="T12" i="31" s="1"/>
  <c r="T11" i="31"/>
  <c r="S11" i="31"/>
  <c r="R11" i="31"/>
  <c r="Q11" i="31"/>
  <c r="P11" i="31"/>
  <c r="E11" i="31"/>
  <c r="U11" i="31" s="1"/>
  <c r="S10" i="31"/>
  <c r="R10" i="31"/>
  <c r="Q10" i="31"/>
  <c r="P10" i="31"/>
  <c r="E10" i="31"/>
  <c r="S9" i="31"/>
  <c r="R9" i="31"/>
  <c r="Q9" i="31"/>
  <c r="P9" i="31"/>
  <c r="E9" i="31"/>
  <c r="S96" i="30"/>
  <c r="R96" i="30"/>
  <c r="Q96" i="30"/>
  <c r="P96" i="30"/>
  <c r="E96" i="30"/>
  <c r="U95" i="30"/>
  <c r="S95" i="30"/>
  <c r="R95" i="30"/>
  <c r="Q95" i="30"/>
  <c r="P95" i="30"/>
  <c r="E95" i="30"/>
  <c r="T95" i="30" s="1"/>
  <c r="U94" i="30"/>
  <c r="T94" i="30"/>
  <c r="S94" i="30"/>
  <c r="R94" i="30"/>
  <c r="Q94" i="30"/>
  <c r="P94" i="30"/>
  <c r="E94" i="30"/>
  <c r="U93" i="30"/>
  <c r="T93" i="30"/>
  <c r="S93" i="30"/>
  <c r="R93" i="30"/>
  <c r="Q93" i="30"/>
  <c r="P93" i="30"/>
  <c r="E93" i="30"/>
  <c r="T92" i="30"/>
  <c r="S92" i="30"/>
  <c r="R92" i="30"/>
  <c r="Q92" i="30"/>
  <c r="P92" i="30"/>
  <c r="E92" i="30"/>
  <c r="U92" i="30" s="1"/>
  <c r="S91" i="30"/>
  <c r="R91" i="30"/>
  <c r="Q91" i="30"/>
  <c r="P91" i="30"/>
  <c r="E91" i="30"/>
  <c r="U91" i="30" s="1"/>
  <c r="S90" i="30"/>
  <c r="R90" i="30"/>
  <c r="Q90" i="30"/>
  <c r="P90" i="30"/>
  <c r="E90" i="30"/>
  <c r="U89" i="30"/>
  <c r="S89" i="30"/>
  <c r="R89" i="30"/>
  <c r="Q89" i="30"/>
  <c r="P89" i="30"/>
  <c r="E89" i="30"/>
  <c r="T89" i="30" s="1"/>
  <c r="S88" i="30"/>
  <c r="R88" i="30"/>
  <c r="Q88" i="30"/>
  <c r="P88" i="30"/>
  <c r="E88" i="30"/>
  <c r="U88" i="30" s="1"/>
  <c r="O75" i="30"/>
  <c r="N75" i="30"/>
  <c r="M75" i="30"/>
  <c r="L75" i="30"/>
  <c r="K75" i="30"/>
  <c r="J75" i="30"/>
  <c r="I75" i="30"/>
  <c r="H75" i="30"/>
  <c r="R75" i="30" s="1"/>
  <c r="G75" i="30"/>
  <c r="F75" i="30"/>
  <c r="C75" i="30"/>
  <c r="B75" i="30"/>
  <c r="O74" i="30"/>
  <c r="N74" i="30"/>
  <c r="M74" i="30"/>
  <c r="L74" i="30"/>
  <c r="K74" i="30"/>
  <c r="J74" i="30"/>
  <c r="R74" i="30" s="1"/>
  <c r="I74" i="30"/>
  <c r="H74" i="30"/>
  <c r="G74" i="30"/>
  <c r="F74" i="30"/>
  <c r="E74" i="30"/>
  <c r="C74" i="30"/>
  <c r="B74" i="30"/>
  <c r="S73" i="30"/>
  <c r="O73" i="30"/>
  <c r="N73" i="30"/>
  <c r="M73" i="30"/>
  <c r="L73" i="30"/>
  <c r="K73" i="30"/>
  <c r="J73" i="30"/>
  <c r="I73" i="30"/>
  <c r="Q73" i="30" s="1"/>
  <c r="H73" i="30"/>
  <c r="R73" i="30" s="1"/>
  <c r="G73" i="30"/>
  <c r="F73" i="30"/>
  <c r="C73" i="30"/>
  <c r="E73" i="30" s="1"/>
  <c r="B73" i="30"/>
  <c r="S72" i="30"/>
  <c r="R72" i="30"/>
  <c r="Q72" i="30"/>
  <c r="P72" i="30"/>
  <c r="E72" i="30"/>
  <c r="S71" i="30"/>
  <c r="R71" i="30"/>
  <c r="Q71" i="30"/>
  <c r="P71" i="30"/>
  <c r="E71" i="30"/>
  <c r="O69" i="30"/>
  <c r="N69" i="30"/>
  <c r="M69" i="30"/>
  <c r="L69" i="30"/>
  <c r="K69" i="30"/>
  <c r="J69" i="30"/>
  <c r="I69" i="30"/>
  <c r="H69" i="30"/>
  <c r="R69" i="30" s="1"/>
  <c r="G69" i="30"/>
  <c r="F69" i="30"/>
  <c r="C69" i="30"/>
  <c r="B69" i="30"/>
  <c r="S68" i="30"/>
  <c r="O68" i="30"/>
  <c r="N68" i="30"/>
  <c r="M68" i="30"/>
  <c r="L68" i="30"/>
  <c r="K68" i="30"/>
  <c r="J68" i="30"/>
  <c r="I68" i="30"/>
  <c r="H68" i="30"/>
  <c r="R68" i="30" s="1"/>
  <c r="G68" i="30"/>
  <c r="F68" i="30"/>
  <c r="C68" i="30"/>
  <c r="B68" i="30"/>
  <c r="E68" i="30" s="1"/>
  <c r="S67" i="30"/>
  <c r="R67" i="30"/>
  <c r="Q67" i="30"/>
  <c r="P67" i="30"/>
  <c r="E67" i="30"/>
  <c r="S66" i="30"/>
  <c r="R66" i="30"/>
  <c r="Q66" i="30"/>
  <c r="P66" i="30"/>
  <c r="E66" i="30"/>
  <c r="S65" i="30"/>
  <c r="R65" i="30"/>
  <c r="Q65" i="30"/>
  <c r="P65" i="30"/>
  <c r="E65" i="30"/>
  <c r="U65" i="30" s="1"/>
  <c r="S64" i="30"/>
  <c r="R64" i="30"/>
  <c r="Q64" i="30"/>
  <c r="P64" i="30"/>
  <c r="E64" i="30"/>
  <c r="U64" i="30" s="1"/>
  <c r="S63" i="30"/>
  <c r="R63" i="30"/>
  <c r="Q63" i="30"/>
  <c r="P63" i="30"/>
  <c r="E63" i="30"/>
  <c r="O61" i="30"/>
  <c r="N61" i="30"/>
  <c r="M61" i="30"/>
  <c r="L61" i="30"/>
  <c r="K61" i="30"/>
  <c r="J61" i="30"/>
  <c r="I61" i="30"/>
  <c r="H61" i="30"/>
  <c r="R61" i="30" s="1"/>
  <c r="C61" i="30"/>
  <c r="E61" i="30" s="1"/>
  <c r="B61" i="30"/>
  <c r="T60" i="30"/>
  <c r="S60" i="30"/>
  <c r="R60" i="30"/>
  <c r="Q60" i="30"/>
  <c r="P60" i="30"/>
  <c r="E60" i="30"/>
  <c r="U60" i="30" s="1"/>
  <c r="S59" i="30"/>
  <c r="R59" i="30"/>
  <c r="Q59" i="30"/>
  <c r="P59" i="30"/>
  <c r="E59" i="30"/>
  <c r="U59" i="30" s="1"/>
  <c r="S58" i="30"/>
  <c r="R58" i="30"/>
  <c r="Q58" i="30"/>
  <c r="P58" i="30"/>
  <c r="E58" i="30"/>
  <c r="S57" i="30"/>
  <c r="R57" i="30"/>
  <c r="Q57" i="30"/>
  <c r="P57" i="30"/>
  <c r="E57" i="30"/>
  <c r="T57" i="30" s="1"/>
  <c r="O55" i="30"/>
  <c r="N55" i="30"/>
  <c r="M55" i="30"/>
  <c r="L55" i="30"/>
  <c r="K55" i="30"/>
  <c r="J55" i="30"/>
  <c r="I55" i="30"/>
  <c r="S55" i="30" s="1"/>
  <c r="H55" i="30"/>
  <c r="G55" i="30"/>
  <c r="F55" i="30"/>
  <c r="C55" i="30"/>
  <c r="B55" i="30"/>
  <c r="S54" i="30"/>
  <c r="R54" i="30"/>
  <c r="Q54" i="30"/>
  <c r="P54" i="30"/>
  <c r="E54" i="30"/>
  <c r="T54" i="30" s="1"/>
  <c r="U53" i="30"/>
  <c r="T53" i="30"/>
  <c r="S53" i="30"/>
  <c r="R53" i="30"/>
  <c r="Q53" i="30"/>
  <c r="P53" i="30"/>
  <c r="E53" i="30"/>
  <c r="U52" i="30"/>
  <c r="S52" i="30"/>
  <c r="R52" i="30"/>
  <c r="Q52" i="30"/>
  <c r="P52" i="30"/>
  <c r="E52" i="30"/>
  <c r="T52" i="30" s="1"/>
  <c r="S51" i="30"/>
  <c r="R51" i="30"/>
  <c r="Q51" i="30"/>
  <c r="P51" i="30"/>
  <c r="E51" i="30"/>
  <c r="U51" i="30" s="1"/>
  <c r="S50" i="30"/>
  <c r="R50" i="30"/>
  <c r="Q50" i="30"/>
  <c r="P50" i="30"/>
  <c r="E50" i="30"/>
  <c r="U50" i="30" s="1"/>
  <c r="T49" i="30"/>
  <c r="S49" i="30"/>
  <c r="R49" i="30"/>
  <c r="Q49" i="30"/>
  <c r="P49" i="30"/>
  <c r="E49" i="30"/>
  <c r="U49" i="30" s="1"/>
  <c r="S48" i="30"/>
  <c r="R48" i="30"/>
  <c r="Q48" i="30"/>
  <c r="P48" i="30"/>
  <c r="E48" i="30"/>
  <c r="U48" i="30" s="1"/>
  <c r="S47" i="30"/>
  <c r="R47" i="30"/>
  <c r="Q47" i="30"/>
  <c r="P47" i="30"/>
  <c r="E47" i="30"/>
  <c r="S46" i="30"/>
  <c r="R46" i="30"/>
  <c r="Q46" i="30"/>
  <c r="P46" i="30"/>
  <c r="E46" i="30"/>
  <c r="T46" i="30" s="1"/>
  <c r="U45" i="30"/>
  <c r="S45" i="30"/>
  <c r="R45" i="30"/>
  <c r="Q45" i="30"/>
  <c r="P45" i="30"/>
  <c r="E45" i="30"/>
  <c r="S44" i="30"/>
  <c r="R44" i="30"/>
  <c r="Q44" i="30"/>
  <c r="P44" i="30"/>
  <c r="E44" i="30"/>
  <c r="T44" i="30" s="1"/>
  <c r="O42" i="30"/>
  <c r="N42" i="30"/>
  <c r="M42" i="30"/>
  <c r="L42" i="30"/>
  <c r="K42" i="30"/>
  <c r="J42" i="30"/>
  <c r="I42" i="30"/>
  <c r="H42" i="30"/>
  <c r="G42" i="30"/>
  <c r="F42" i="30"/>
  <c r="C42" i="30"/>
  <c r="B42" i="30"/>
  <c r="S41" i="30"/>
  <c r="R41" i="30"/>
  <c r="Q41" i="30"/>
  <c r="P41" i="30"/>
  <c r="E41" i="30"/>
  <c r="T41" i="30" s="1"/>
  <c r="S40" i="30"/>
  <c r="R40" i="30"/>
  <c r="Q40" i="30"/>
  <c r="P40" i="30"/>
  <c r="E40" i="30"/>
  <c r="U40" i="30" s="1"/>
  <c r="S39" i="30"/>
  <c r="R39" i="30"/>
  <c r="Q39" i="30"/>
  <c r="P39" i="30"/>
  <c r="E39" i="30"/>
  <c r="U39" i="30" s="1"/>
  <c r="S38" i="30"/>
  <c r="R38" i="30"/>
  <c r="Q38" i="30"/>
  <c r="U38" i="30" s="1"/>
  <c r="P38" i="30"/>
  <c r="E38" i="30"/>
  <c r="T38" i="30" s="1"/>
  <c r="S37" i="30"/>
  <c r="R37" i="30"/>
  <c r="Q37" i="30"/>
  <c r="P37" i="30"/>
  <c r="E37" i="30"/>
  <c r="T37" i="30" s="1"/>
  <c r="O35" i="30"/>
  <c r="N35" i="30"/>
  <c r="M35" i="30"/>
  <c r="L35" i="30"/>
  <c r="K35" i="30"/>
  <c r="J35" i="30"/>
  <c r="I35" i="30"/>
  <c r="S35" i="30" s="1"/>
  <c r="H35" i="30"/>
  <c r="R35" i="30" s="1"/>
  <c r="G35" i="30"/>
  <c r="F35" i="30"/>
  <c r="C35" i="30"/>
  <c r="B35" i="30"/>
  <c r="E35" i="30" s="1"/>
  <c r="S34" i="30"/>
  <c r="R34" i="30"/>
  <c r="Q34" i="30"/>
  <c r="P34" i="30"/>
  <c r="E34" i="30"/>
  <c r="U34" i="30" s="1"/>
  <c r="O32" i="30"/>
  <c r="N32" i="30"/>
  <c r="M32" i="30"/>
  <c r="L32" i="30"/>
  <c r="K32" i="30"/>
  <c r="J32" i="30"/>
  <c r="I32" i="30"/>
  <c r="S32" i="30" s="1"/>
  <c r="H32" i="30"/>
  <c r="R32" i="30" s="1"/>
  <c r="G32" i="30"/>
  <c r="F32" i="30"/>
  <c r="C32" i="30"/>
  <c r="B32" i="30"/>
  <c r="S31" i="30"/>
  <c r="R31" i="30"/>
  <c r="Q31" i="30"/>
  <c r="P31" i="30"/>
  <c r="E31" i="30"/>
  <c r="S30" i="30"/>
  <c r="R30" i="30"/>
  <c r="Q30" i="30"/>
  <c r="P30" i="30"/>
  <c r="E30" i="30"/>
  <c r="S29" i="30"/>
  <c r="R29" i="30"/>
  <c r="Q29" i="30"/>
  <c r="P29" i="30"/>
  <c r="E29" i="30"/>
  <c r="T29" i="30" s="1"/>
  <c r="S28" i="30"/>
  <c r="R28" i="30"/>
  <c r="Q28" i="30"/>
  <c r="P28" i="30"/>
  <c r="E28" i="30"/>
  <c r="U28" i="30" s="1"/>
  <c r="O26" i="30"/>
  <c r="N26" i="30"/>
  <c r="M26" i="30"/>
  <c r="L26" i="30"/>
  <c r="K26" i="30"/>
  <c r="J26" i="30"/>
  <c r="I26" i="30"/>
  <c r="H26" i="30"/>
  <c r="R26" i="30" s="1"/>
  <c r="G26" i="30"/>
  <c r="F26" i="30"/>
  <c r="C26" i="30"/>
  <c r="B26" i="30"/>
  <c r="S25" i="30"/>
  <c r="R25" i="30"/>
  <c r="Q25" i="30"/>
  <c r="P25" i="30"/>
  <c r="E25" i="30"/>
  <c r="T25" i="30" s="1"/>
  <c r="S24" i="30"/>
  <c r="R24" i="30"/>
  <c r="Q24" i="30"/>
  <c r="P24" i="30"/>
  <c r="E24" i="30"/>
  <c r="T23" i="30"/>
  <c r="S23" i="30"/>
  <c r="R23" i="30"/>
  <c r="Q23" i="30"/>
  <c r="P23" i="30"/>
  <c r="E23" i="30"/>
  <c r="U23" i="30" s="1"/>
  <c r="U22" i="30"/>
  <c r="S22" i="30"/>
  <c r="R22" i="30"/>
  <c r="Q22" i="30"/>
  <c r="P22" i="30"/>
  <c r="E22" i="30"/>
  <c r="T22" i="30" s="1"/>
  <c r="S21" i="30"/>
  <c r="R21" i="30"/>
  <c r="Q21" i="30"/>
  <c r="P21" i="30"/>
  <c r="E21" i="30"/>
  <c r="S20" i="30"/>
  <c r="R20" i="30"/>
  <c r="Q20" i="30"/>
  <c r="P20" i="30"/>
  <c r="E20" i="30"/>
  <c r="U20" i="30" s="1"/>
  <c r="S19" i="30"/>
  <c r="R19" i="30"/>
  <c r="Q19" i="30"/>
  <c r="P19" i="30"/>
  <c r="E19" i="30"/>
  <c r="O17" i="30"/>
  <c r="N17" i="30"/>
  <c r="M17" i="30"/>
  <c r="L17" i="30"/>
  <c r="K17" i="30"/>
  <c r="J17" i="30"/>
  <c r="I17" i="30"/>
  <c r="H17" i="30"/>
  <c r="R17" i="30" s="1"/>
  <c r="G17" i="30"/>
  <c r="F17" i="30"/>
  <c r="C17" i="30"/>
  <c r="B17" i="30"/>
  <c r="S16" i="30"/>
  <c r="R16" i="30"/>
  <c r="Q16" i="30"/>
  <c r="P16" i="30"/>
  <c r="E16" i="30"/>
  <c r="U15" i="30"/>
  <c r="S15" i="30"/>
  <c r="R15" i="30"/>
  <c r="Q15" i="30"/>
  <c r="P15" i="30"/>
  <c r="E15" i="30"/>
  <c r="T15" i="30" s="1"/>
  <c r="U14" i="30"/>
  <c r="S14" i="30"/>
  <c r="R14" i="30"/>
  <c r="Q14" i="30"/>
  <c r="P14" i="30"/>
  <c r="E14" i="30"/>
  <c r="T14" i="30" s="1"/>
  <c r="U13" i="30"/>
  <c r="T13" i="30"/>
  <c r="S13" i="30"/>
  <c r="R13" i="30"/>
  <c r="Q13" i="30"/>
  <c r="P13" i="30"/>
  <c r="E13" i="30"/>
  <c r="U12" i="30"/>
  <c r="T12" i="30"/>
  <c r="S12" i="30"/>
  <c r="R12" i="30"/>
  <c r="Q12" i="30"/>
  <c r="P12" i="30"/>
  <c r="E12" i="30"/>
  <c r="S11" i="30"/>
  <c r="R11" i="30"/>
  <c r="Q11" i="30"/>
  <c r="P11" i="30"/>
  <c r="E11" i="30"/>
  <c r="S10" i="30"/>
  <c r="R10" i="30"/>
  <c r="Q10" i="30"/>
  <c r="P10" i="30"/>
  <c r="E10" i="30"/>
  <c r="T10" i="30" s="1"/>
  <c r="S9" i="30"/>
  <c r="R9" i="30"/>
  <c r="Q9" i="30"/>
  <c r="P9" i="30"/>
  <c r="E9" i="30"/>
  <c r="S96" i="29"/>
  <c r="R96" i="29"/>
  <c r="Q96" i="29"/>
  <c r="P96" i="29"/>
  <c r="E96" i="29"/>
  <c r="S95" i="29"/>
  <c r="R95" i="29"/>
  <c r="Q95" i="29"/>
  <c r="P95" i="29"/>
  <c r="E95" i="29"/>
  <c r="T95" i="29" s="1"/>
  <c r="S94" i="29"/>
  <c r="R94" i="29"/>
  <c r="Q94" i="29"/>
  <c r="P94" i="29"/>
  <c r="E94" i="29"/>
  <c r="U94" i="29" s="1"/>
  <c r="U93" i="29"/>
  <c r="S93" i="29"/>
  <c r="R93" i="29"/>
  <c r="Q93" i="29"/>
  <c r="P93" i="29"/>
  <c r="E93" i="29"/>
  <c r="T93" i="29" s="1"/>
  <c r="S92" i="29"/>
  <c r="R92" i="29"/>
  <c r="Q92" i="29"/>
  <c r="P92" i="29"/>
  <c r="E92" i="29"/>
  <c r="T92" i="29" s="1"/>
  <c r="S91" i="29"/>
  <c r="R91" i="29"/>
  <c r="Q91" i="29"/>
  <c r="P91" i="29"/>
  <c r="E91" i="29"/>
  <c r="S90" i="29"/>
  <c r="R90" i="29"/>
  <c r="Q90" i="29"/>
  <c r="P90" i="29"/>
  <c r="E90" i="29"/>
  <c r="S89" i="29"/>
  <c r="R89" i="29"/>
  <c r="Q89" i="29"/>
  <c r="P89" i="29"/>
  <c r="E89" i="29"/>
  <c r="T89" i="29" s="1"/>
  <c r="S88" i="29"/>
  <c r="R88" i="29"/>
  <c r="Q88" i="29"/>
  <c r="P88" i="29"/>
  <c r="E88" i="29"/>
  <c r="T88" i="29" s="1"/>
  <c r="O75" i="29"/>
  <c r="N75" i="29"/>
  <c r="M75" i="29"/>
  <c r="L75" i="29"/>
  <c r="K75" i="29"/>
  <c r="J75" i="29"/>
  <c r="I75" i="29"/>
  <c r="H75" i="29"/>
  <c r="G75" i="29"/>
  <c r="F75" i="29"/>
  <c r="C75" i="29"/>
  <c r="B75" i="29"/>
  <c r="O74" i="29"/>
  <c r="N74" i="29"/>
  <c r="M74" i="29"/>
  <c r="L74" i="29"/>
  <c r="K74" i="29"/>
  <c r="J74" i="29"/>
  <c r="I74" i="29"/>
  <c r="H74" i="29"/>
  <c r="G74" i="29"/>
  <c r="F74" i="29"/>
  <c r="C74" i="29"/>
  <c r="B74" i="29"/>
  <c r="O73" i="29"/>
  <c r="N73" i="29"/>
  <c r="M73" i="29"/>
  <c r="L73" i="29"/>
  <c r="K73" i="29"/>
  <c r="J73" i="29"/>
  <c r="I73" i="29"/>
  <c r="S73" i="29" s="1"/>
  <c r="H73" i="29"/>
  <c r="R73" i="29" s="1"/>
  <c r="G73" i="29"/>
  <c r="F73" i="29"/>
  <c r="C73" i="29"/>
  <c r="E73" i="29" s="1"/>
  <c r="B73" i="29"/>
  <c r="U72" i="29"/>
  <c r="T72" i="29"/>
  <c r="S72" i="29"/>
  <c r="R72" i="29"/>
  <c r="Q72" i="29"/>
  <c r="P72" i="29"/>
  <c r="E72" i="29"/>
  <c r="S71" i="29"/>
  <c r="R71" i="29"/>
  <c r="Q71" i="29"/>
  <c r="P71" i="29"/>
  <c r="E71" i="29"/>
  <c r="O69" i="29"/>
  <c r="N69" i="29"/>
  <c r="M69" i="29"/>
  <c r="L69" i="29"/>
  <c r="K69" i="29"/>
  <c r="J69" i="29"/>
  <c r="I69" i="29"/>
  <c r="H69" i="29"/>
  <c r="G69" i="29"/>
  <c r="F69" i="29"/>
  <c r="C69" i="29"/>
  <c r="B69" i="29"/>
  <c r="S68" i="29"/>
  <c r="O68" i="29"/>
  <c r="N68" i="29"/>
  <c r="M68" i="29"/>
  <c r="L68" i="29"/>
  <c r="K68" i="29"/>
  <c r="J68" i="29"/>
  <c r="I68" i="29"/>
  <c r="H68" i="29"/>
  <c r="R68" i="29" s="1"/>
  <c r="G68" i="29"/>
  <c r="F68" i="29"/>
  <c r="C68" i="29"/>
  <c r="B68" i="29"/>
  <c r="U67" i="29"/>
  <c r="T67" i="29"/>
  <c r="S67" i="29"/>
  <c r="R67" i="29"/>
  <c r="Q67" i="29"/>
  <c r="P67" i="29"/>
  <c r="E67" i="29"/>
  <c r="U66" i="29"/>
  <c r="S66" i="29"/>
  <c r="R66" i="29"/>
  <c r="Q66" i="29"/>
  <c r="P66" i="29"/>
  <c r="E66" i="29"/>
  <c r="T66" i="29" s="1"/>
  <c r="S65" i="29"/>
  <c r="R65" i="29"/>
  <c r="Q65" i="29"/>
  <c r="P65" i="29"/>
  <c r="E65" i="29"/>
  <c r="U65" i="29" s="1"/>
  <c r="S64" i="29"/>
  <c r="R64" i="29"/>
  <c r="Q64" i="29"/>
  <c r="P64" i="29"/>
  <c r="E64" i="29"/>
  <c r="S63" i="29"/>
  <c r="R63" i="29"/>
  <c r="Q63" i="29"/>
  <c r="P63" i="29"/>
  <c r="E63" i="29"/>
  <c r="U63" i="29" s="1"/>
  <c r="O61" i="29"/>
  <c r="N61" i="29"/>
  <c r="M61" i="29"/>
  <c r="L61" i="29"/>
  <c r="K61" i="29"/>
  <c r="J61" i="29"/>
  <c r="I61" i="29"/>
  <c r="S61" i="29" s="1"/>
  <c r="H61" i="29"/>
  <c r="R61" i="29" s="1"/>
  <c r="C61" i="29"/>
  <c r="B61" i="29"/>
  <c r="S60" i="29"/>
  <c r="R60" i="29"/>
  <c r="Q60" i="29"/>
  <c r="P60" i="29"/>
  <c r="E60" i="29"/>
  <c r="T60" i="29" s="1"/>
  <c r="S59" i="29"/>
  <c r="R59" i="29"/>
  <c r="Q59" i="29"/>
  <c r="P59" i="29"/>
  <c r="E59" i="29"/>
  <c r="T59" i="29" s="1"/>
  <c r="U58" i="29"/>
  <c r="S58" i="29"/>
  <c r="R58" i="29"/>
  <c r="Q58" i="29"/>
  <c r="P58" i="29"/>
  <c r="E58" i="29"/>
  <c r="T58" i="29" s="1"/>
  <c r="S57" i="29"/>
  <c r="R57" i="29"/>
  <c r="Q57" i="29"/>
  <c r="P57" i="29"/>
  <c r="E57" i="29"/>
  <c r="T57" i="29" s="1"/>
  <c r="O55" i="29"/>
  <c r="N55" i="29"/>
  <c r="M55" i="29"/>
  <c r="L55" i="29"/>
  <c r="K55" i="29"/>
  <c r="J55" i="29"/>
  <c r="I55" i="29"/>
  <c r="H55" i="29"/>
  <c r="G55" i="29"/>
  <c r="F55" i="29"/>
  <c r="C55" i="29"/>
  <c r="B55" i="29"/>
  <c r="T54" i="29"/>
  <c r="S54" i="29"/>
  <c r="R54" i="29"/>
  <c r="Q54" i="29"/>
  <c r="P54" i="29"/>
  <c r="E54" i="29"/>
  <c r="U54" i="29" s="1"/>
  <c r="S53" i="29"/>
  <c r="R53" i="29"/>
  <c r="Q53" i="29"/>
  <c r="P53" i="29"/>
  <c r="E53" i="29"/>
  <c r="U53" i="29" s="1"/>
  <c r="S52" i="29"/>
  <c r="R52" i="29"/>
  <c r="Q52" i="29"/>
  <c r="P52" i="29"/>
  <c r="E52" i="29"/>
  <c r="U52" i="29" s="1"/>
  <c r="S51" i="29"/>
  <c r="R51" i="29"/>
  <c r="Q51" i="29"/>
  <c r="P51" i="29"/>
  <c r="E51" i="29"/>
  <c r="T51" i="29" s="1"/>
  <c r="S50" i="29"/>
  <c r="R50" i="29"/>
  <c r="Q50" i="29"/>
  <c r="P50" i="29"/>
  <c r="E50" i="29"/>
  <c r="T50" i="29" s="1"/>
  <c r="S49" i="29"/>
  <c r="R49" i="29"/>
  <c r="Q49" i="29"/>
  <c r="P49" i="29"/>
  <c r="E49" i="29"/>
  <c r="S48" i="29"/>
  <c r="R48" i="29"/>
  <c r="Q48" i="29"/>
  <c r="P48" i="29"/>
  <c r="E48" i="29"/>
  <c r="T48" i="29" s="1"/>
  <c r="S47" i="29"/>
  <c r="R47" i="29"/>
  <c r="Q47" i="29"/>
  <c r="P47" i="29"/>
  <c r="E47" i="29"/>
  <c r="U47" i="29" s="1"/>
  <c r="U46" i="29"/>
  <c r="T46" i="29"/>
  <c r="S46" i="29"/>
  <c r="R46" i="29"/>
  <c r="Q46" i="29"/>
  <c r="P46" i="29"/>
  <c r="E46" i="29"/>
  <c r="S45" i="29"/>
  <c r="R45" i="29"/>
  <c r="Q45" i="29"/>
  <c r="P45" i="29"/>
  <c r="E45" i="29"/>
  <c r="U45" i="29" s="1"/>
  <c r="S44" i="29"/>
  <c r="R44" i="29"/>
  <c r="Q44" i="29"/>
  <c r="P44" i="29"/>
  <c r="E44" i="29"/>
  <c r="U44" i="29" s="1"/>
  <c r="O42" i="29"/>
  <c r="N42" i="29"/>
  <c r="M42" i="29"/>
  <c r="L42" i="29"/>
  <c r="K42" i="29"/>
  <c r="J42" i="29"/>
  <c r="I42" i="29"/>
  <c r="S42" i="29" s="1"/>
  <c r="H42" i="29"/>
  <c r="R42" i="29" s="1"/>
  <c r="G42" i="29"/>
  <c r="F42" i="29"/>
  <c r="C42" i="29"/>
  <c r="B42" i="29"/>
  <c r="S41" i="29"/>
  <c r="R41" i="29"/>
  <c r="Q41" i="29"/>
  <c r="P41" i="29"/>
  <c r="E41" i="29"/>
  <c r="U41" i="29" s="1"/>
  <c r="U40" i="29"/>
  <c r="S40" i="29"/>
  <c r="R40" i="29"/>
  <c r="Q40" i="29"/>
  <c r="P40" i="29"/>
  <c r="E40" i="29"/>
  <c r="T40" i="29" s="1"/>
  <c r="S39" i="29"/>
  <c r="R39" i="29"/>
  <c r="Q39" i="29"/>
  <c r="P39" i="29"/>
  <c r="E39" i="29"/>
  <c r="T39" i="29" s="1"/>
  <c r="T38" i="29"/>
  <c r="S38" i="29"/>
  <c r="R38" i="29"/>
  <c r="Q38" i="29"/>
  <c r="P38" i="29"/>
  <c r="E38" i="29"/>
  <c r="U38" i="29" s="1"/>
  <c r="S37" i="29"/>
  <c r="R37" i="29"/>
  <c r="Q37" i="29"/>
  <c r="P37" i="29"/>
  <c r="E37" i="29"/>
  <c r="O35" i="29"/>
  <c r="N35" i="29"/>
  <c r="M35" i="29"/>
  <c r="L35" i="29"/>
  <c r="K35" i="29"/>
  <c r="J35" i="29"/>
  <c r="I35" i="29"/>
  <c r="Q35" i="29" s="1"/>
  <c r="H35" i="29"/>
  <c r="P35" i="29" s="1"/>
  <c r="G35" i="29"/>
  <c r="F35" i="29"/>
  <c r="E35" i="29"/>
  <c r="C35" i="29"/>
  <c r="B35" i="29"/>
  <c r="U34" i="29"/>
  <c r="S34" i="29"/>
  <c r="R34" i="29"/>
  <c r="Q34" i="29"/>
  <c r="P34" i="29"/>
  <c r="E34" i="29"/>
  <c r="T34" i="29" s="1"/>
  <c r="O32" i="29"/>
  <c r="N32" i="29"/>
  <c r="M32" i="29"/>
  <c r="L32" i="29"/>
  <c r="K32" i="29"/>
  <c r="J32" i="29"/>
  <c r="I32" i="29"/>
  <c r="H32" i="29"/>
  <c r="G32" i="29"/>
  <c r="F32" i="29"/>
  <c r="C32" i="29"/>
  <c r="B32" i="29"/>
  <c r="S31" i="29"/>
  <c r="R31" i="29"/>
  <c r="Q31" i="29"/>
  <c r="U31" i="29" s="1"/>
  <c r="P31" i="29"/>
  <c r="E31" i="29"/>
  <c r="S30" i="29"/>
  <c r="R30" i="29"/>
  <c r="Q30" i="29"/>
  <c r="P30" i="29"/>
  <c r="E30" i="29"/>
  <c r="U29" i="29"/>
  <c r="T29" i="29"/>
  <c r="S29" i="29"/>
  <c r="R29" i="29"/>
  <c r="Q29" i="29"/>
  <c r="P29" i="29"/>
  <c r="E29" i="29"/>
  <c r="S28" i="29"/>
  <c r="R28" i="29"/>
  <c r="Q28" i="29"/>
  <c r="P28" i="29"/>
  <c r="E28" i="29"/>
  <c r="U28" i="29" s="1"/>
  <c r="O26" i="29"/>
  <c r="N26" i="29"/>
  <c r="M26" i="29"/>
  <c r="L26" i="29"/>
  <c r="K26" i="29"/>
  <c r="J26" i="29"/>
  <c r="I26" i="29"/>
  <c r="S26" i="29" s="1"/>
  <c r="H26" i="29"/>
  <c r="G26" i="29"/>
  <c r="F26" i="29"/>
  <c r="C26" i="29"/>
  <c r="B26" i="29"/>
  <c r="S25" i="29"/>
  <c r="R25" i="29"/>
  <c r="Q25" i="29"/>
  <c r="P25" i="29"/>
  <c r="E25" i="29"/>
  <c r="U25" i="29" s="1"/>
  <c r="S24" i="29"/>
  <c r="R24" i="29"/>
  <c r="Q24" i="29"/>
  <c r="P24" i="29"/>
  <c r="E24" i="29"/>
  <c r="U24" i="29" s="1"/>
  <c r="U23" i="29"/>
  <c r="S23" i="29"/>
  <c r="R23" i="29"/>
  <c r="Q23" i="29"/>
  <c r="P23" i="29"/>
  <c r="E23" i="29"/>
  <c r="T23" i="29" s="1"/>
  <c r="S22" i="29"/>
  <c r="R22" i="29"/>
  <c r="Q22" i="29"/>
  <c r="P22" i="29"/>
  <c r="E22" i="29"/>
  <c r="T22" i="29" s="1"/>
  <c r="T21" i="29"/>
  <c r="S21" i="29"/>
  <c r="R21" i="29"/>
  <c r="Q21" i="29"/>
  <c r="P21" i="29"/>
  <c r="E21" i="29"/>
  <c r="U21" i="29" s="1"/>
  <c r="S20" i="29"/>
  <c r="R20" i="29"/>
  <c r="Q20" i="29"/>
  <c r="P20" i="29"/>
  <c r="E20" i="29"/>
  <c r="T19" i="29"/>
  <c r="S19" i="29"/>
  <c r="R19" i="29"/>
  <c r="Q19" i="29"/>
  <c r="P19" i="29"/>
  <c r="E19" i="29"/>
  <c r="U19" i="29" s="1"/>
  <c r="O17" i="29"/>
  <c r="N17" i="29"/>
  <c r="M17" i="29"/>
  <c r="L17" i="29"/>
  <c r="K17" i="29"/>
  <c r="J17" i="29"/>
  <c r="I17" i="29"/>
  <c r="H17" i="29"/>
  <c r="G17" i="29"/>
  <c r="F17" i="29"/>
  <c r="C17" i="29"/>
  <c r="B17" i="29"/>
  <c r="E17" i="29" s="1"/>
  <c r="S16" i="29"/>
  <c r="R16" i="29"/>
  <c r="Q16" i="29"/>
  <c r="P16" i="29"/>
  <c r="E16" i="29"/>
  <c r="U16" i="29" s="1"/>
  <c r="S15" i="29"/>
  <c r="R15" i="29"/>
  <c r="Q15" i="29"/>
  <c r="P15" i="29"/>
  <c r="E15" i="29"/>
  <c r="S14" i="29"/>
  <c r="R14" i="29"/>
  <c r="Q14" i="29"/>
  <c r="P14" i="29"/>
  <c r="E14" i="29"/>
  <c r="U14" i="29" s="1"/>
  <c r="S13" i="29"/>
  <c r="R13" i="29"/>
  <c r="Q13" i="29"/>
  <c r="P13" i="29"/>
  <c r="E13" i="29"/>
  <c r="U13" i="29" s="1"/>
  <c r="U12" i="29"/>
  <c r="S12" i="29"/>
  <c r="R12" i="29"/>
  <c r="Q12" i="29"/>
  <c r="P12" i="29"/>
  <c r="E12" i="29"/>
  <c r="T12" i="29" s="1"/>
  <c r="S11" i="29"/>
  <c r="R11" i="29"/>
  <c r="Q11" i="29"/>
  <c r="P11" i="29"/>
  <c r="E11" i="29"/>
  <c r="T11" i="29" s="1"/>
  <c r="T10" i="29"/>
  <c r="S10" i="29"/>
  <c r="R10" i="29"/>
  <c r="Q10" i="29"/>
  <c r="P10" i="29"/>
  <c r="E10" i="29"/>
  <c r="S9" i="29"/>
  <c r="R9" i="29"/>
  <c r="Q9" i="29"/>
  <c r="P9" i="29"/>
  <c r="E9" i="29"/>
  <c r="T96" i="28"/>
  <c r="S96" i="28"/>
  <c r="R96" i="28"/>
  <c r="Q96" i="28"/>
  <c r="P96" i="28"/>
  <c r="E96" i="28"/>
  <c r="U96" i="28" s="1"/>
  <c r="S95" i="28"/>
  <c r="R95" i="28"/>
  <c r="Q95" i="28"/>
  <c r="P95" i="28"/>
  <c r="E95" i="28"/>
  <c r="T95" i="28" s="1"/>
  <c r="S94" i="28"/>
  <c r="R94" i="28"/>
  <c r="Q94" i="28"/>
  <c r="P94" i="28"/>
  <c r="E94" i="28"/>
  <c r="U94" i="28" s="1"/>
  <c r="S93" i="28"/>
  <c r="R93" i="28"/>
  <c r="Q93" i="28"/>
  <c r="P93" i="28"/>
  <c r="E93" i="28"/>
  <c r="U93" i="28" s="1"/>
  <c r="S92" i="28"/>
  <c r="R92" i="28"/>
  <c r="Q92" i="28"/>
  <c r="P92" i="28"/>
  <c r="E92" i="28"/>
  <c r="S91" i="28"/>
  <c r="R91" i="28"/>
  <c r="Q91" i="28"/>
  <c r="P91" i="28"/>
  <c r="E91" i="28"/>
  <c r="T91" i="28" s="1"/>
  <c r="T90" i="28"/>
  <c r="S90" i="28"/>
  <c r="R90" i="28"/>
  <c r="Q90" i="28"/>
  <c r="P90" i="28"/>
  <c r="E90" i="28"/>
  <c r="U90" i="28" s="1"/>
  <c r="U89" i="28"/>
  <c r="S89" i="28"/>
  <c r="R89" i="28"/>
  <c r="Q89" i="28"/>
  <c r="P89" i="28"/>
  <c r="E89" i="28"/>
  <c r="T89" i="28" s="1"/>
  <c r="S88" i="28"/>
  <c r="R88" i="28"/>
  <c r="Q88" i="28"/>
  <c r="P88" i="28"/>
  <c r="E88" i="28"/>
  <c r="O75" i="28"/>
  <c r="N75" i="28"/>
  <c r="M75" i="28"/>
  <c r="L75" i="28"/>
  <c r="K75" i="28"/>
  <c r="J75" i="28"/>
  <c r="I75" i="28"/>
  <c r="H75" i="28"/>
  <c r="G75" i="28"/>
  <c r="F75" i="28"/>
  <c r="C75" i="28"/>
  <c r="B75" i="28"/>
  <c r="O74" i="28"/>
  <c r="N74" i="28"/>
  <c r="M74" i="28"/>
  <c r="L74" i="28"/>
  <c r="K74" i="28"/>
  <c r="S74" i="28" s="1"/>
  <c r="J74" i="28"/>
  <c r="R74" i="28" s="1"/>
  <c r="I74" i="28"/>
  <c r="H74" i="28"/>
  <c r="G74" i="28"/>
  <c r="F74" i="28"/>
  <c r="E74" i="28"/>
  <c r="C74" i="28"/>
  <c r="B74" i="28"/>
  <c r="O73" i="28"/>
  <c r="N73" i="28"/>
  <c r="M73" i="28"/>
  <c r="L73" i="28"/>
  <c r="K73" i="28"/>
  <c r="S73" i="28" s="1"/>
  <c r="J73" i="28"/>
  <c r="I73" i="28"/>
  <c r="H73" i="28"/>
  <c r="G73" i="28"/>
  <c r="F73" i="28"/>
  <c r="C73" i="28"/>
  <c r="B73" i="28"/>
  <c r="E73" i="28" s="1"/>
  <c r="T72" i="28"/>
  <c r="S72" i="28"/>
  <c r="R72" i="28"/>
  <c r="Q72" i="28"/>
  <c r="P72" i="28"/>
  <c r="E72" i="28"/>
  <c r="U72" i="28" s="1"/>
  <c r="U71" i="28"/>
  <c r="S71" i="28"/>
  <c r="R71" i="28"/>
  <c r="Q71" i="28"/>
  <c r="P71" i="28"/>
  <c r="E71" i="28"/>
  <c r="T71" i="28" s="1"/>
  <c r="O69" i="28"/>
  <c r="N69" i="28"/>
  <c r="M69" i="28"/>
  <c r="L69" i="28"/>
  <c r="K69" i="28"/>
  <c r="J69" i="28"/>
  <c r="I69" i="28"/>
  <c r="H69" i="28"/>
  <c r="G69" i="28"/>
  <c r="F69" i="28"/>
  <c r="C69" i="28"/>
  <c r="B69" i="28"/>
  <c r="O68" i="28"/>
  <c r="N68" i="28"/>
  <c r="M68" i="28"/>
  <c r="L68" i="28"/>
  <c r="K68" i="28"/>
  <c r="J68" i="28"/>
  <c r="I68" i="28"/>
  <c r="H68" i="28"/>
  <c r="G68" i="28"/>
  <c r="F68" i="28"/>
  <c r="C68" i="28"/>
  <c r="B68" i="28"/>
  <c r="E68" i="28" s="1"/>
  <c r="T67" i="28"/>
  <c r="S67" i="28"/>
  <c r="R67" i="28"/>
  <c r="Q67" i="28"/>
  <c r="P67" i="28"/>
  <c r="E67" i="28"/>
  <c r="U67" i="28" s="1"/>
  <c r="U66" i="28"/>
  <c r="S66" i="28"/>
  <c r="R66" i="28"/>
  <c r="Q66" i="28"/>
  <c r="P66" i="28"/>
  <c r="E66" i="28"/>
  <c r="T66" i="28" s="1"/>
  <c r="S65" i="28"/>
  <c r="R65" i="28"/>
  <c r="Q65" i="28"/>
  <c r="P65" i="28"/>
  <c r="E65" i="28"/>
  <c r="U65" i="28" s="1"/>
  <c r="S64" i="28"/>
  <c r="R64" i="28"/>
  <c r="Q64" i="28"/>
  <c r="P64" i="28"/>
  <c r="E64" i="28"/>
  <c r="S63" i="28"/>
  <c r="R63" i="28"/>
  <c r="Q63" i="28"/>
  <c r="P63" i="28"/>
  <c r="E63" i="28"/>
  <c r="U63" i="28" s="1"/>
  <c r="O61" i="28"/>
  <c r="N61" i="28"/>
  <c r="M61" i="28"/>
  <c r="L61" i="28"/>
  <c r="K61" i="28"/>
  <c r="J61" i="28"/>
  <c r="I61" i="28"/>
  <c r="S61" i="28" s="1"/>
  <c r="H61" i="28"/>
  <c r="C61" i="28"/>
  <c r="B61" i="28"/>
  <c r="S60" i="28"/>
  <c r="R60" i="28"/>
  <c r="Q60" i="28"/>
  <c r="P60" i="28"/>
  <c r="E60" i="28"/>
  <c r="T60" i="28" s="1"/>
  <c r="S59" i="28"/>
  <c r="R59" i="28"/>
  <c r="Q59" i="28"/>
  <c r="P59" i="28"/>
  <c r="E59" i="28"/>
  <c r="T59" i="28" s="1"/>
  <c r="S58" i="28"/>
  <c r="R58" i="28"/>
  <c r="Q58" i="28"/>
  <c r="P58" i="28"/>
  <c r="E58" i="28"/>
  <c r="U58" i="28" s="1"/>
  <c r="S57" i="28"/>
  <c r="R57" i="28"/>
  <c r="Q57" i="28"/>
  <c r="P57" i="28"/>
  <c r="E57" i="28"/>
  <c r="T57" i="28" s="1"/>
  <c r="O55" i="28"/>
  <c r="N55" i="28"/>
  <c r="M55" i="28"/>
  <c r="L55" i="28"/>
  <c r="K55" i="28"/>
  <c r="J55" i="28"/>
  <c r="I55" i="28"/>
  <c r="H55" i="28"/>
  <c r="G55" i="28"/>
  <c r="F55" i="28"/>
  <c r="C55" i="28"/>
  <c r="B55" i="28"/>
  <c r="S54" i="28"/>
  <c r="R54" i="28"/>
  <c r="Q54" i="28"/>
  <c r="P54" i="28"/>
  <c r="E54" i="28"/>
  <c r="S53" i="28"/>
  <c r="R53" i="28"/>
  <c r="Q53" i="28"/>
  <c r="P53" i="28"/>
  <c r="E53" i="28"/>
  <c r="S52" i="28"/>
  <c r="R52" i="28"/>
  <c r="Q52" i="28"/>
  <c r="P52" i="28"/>
  <c r="E52" i="28"/>
  <c r="T52" i="28" s="1"/>
  <c r="S51" i="28"/>
  <c r="R51" i="28"/>
  <c r="Q51" i="28"/>
  <c r="P51" i="28"/>
  <c r="E51" i="28"/>
  <c r="U51" i="28" s="1"/>
  <c r="S50" i="28"/>
  <c r="R50" i="28"/>
  <c r="Q50" i="28"/>
  <c r="P50" i="28"/>
  <c r="E50" i="28"/>
  <c r="U50" i="28" s="1"/>
  <c r="S49" i="28"/>
  <c r="R49" i="28"/>
  <c r="Q49" i="28"/>
  <c r="P49" i="28"/>
  <c r="E49" i="28"/>
  <c r="T49" i="28" s="1"/>
  <c r="S48" i="28"/>
  <c r="R48" i="28"/>
  <c r="Q48" i="28"/>
  <c r="P48" i="28"/>
  <c r="E48" i="28"/>
  <c r="T48" i="28" s="1"/>
  <c r="T47" i="28"/>
  <c r="S47" i="28"/>
  <c r="R47" i="28"/>
  <c r="Q47" i="28"/>
  <c r="P47" i="28"/>
  <c r="E47" i="28"/>
  <c r="U47" i="28" s="1"/>
  <c r="U46" i="28"/>
  <c r="S46" i="28"/>
  <c r="R46" i="28"/>
  <c r="Q46" i="28"/>
  <c r="P46" i="28"/>
  <c r="E46" i="28"/>
  <c r="T46" i="28" s="1"/>
  <c r="S45" i="28"/>
  <c r="R45" i="28"/>
  <c r="Q45" i="28"/>
  <c r="P45" i="28"/>
  <c r="E45" i="28"/>
  <c r="S44" i="28"/>
  <c r="R44" i="28"/>
  <c r="Q44" i="28"/>
  <c r="P44" i="28"/>
  <c r="E44" i="28"/>
  <c r="U44" i="28" s="1"/>
  <c r="O42" i="28"/>
  <c r="N42" i="28"/>
  <c r="M42" i="28"/>
  <c r="L42" i="28"/>
  <c r="K42" i="28"/>
  <c r="J42" i="28"/>
  <c r="I42" i="28"/>
  <c r="H42" i="28"/>
  <c r="G42" i="28"/>
  <c r="F42" i="28"/>
  <c r="C42" i="28"/>
  <c r="B42" i="28"/>
  <c r="E42" i="28" s="1"/>
  <c r="U41" i="28"/>
  <c r="S41" i="28"/>
  <c r="R41" i="28"/>
  <c r="Q41" i="28"/>
  <c r="P41" i="28"/>
  <c r="E41" i="28"/>
  <c r="T41" i="28" s="1"/>
  <c r="S40" i="28"/>
  <c r="R40" i="28"/>
  <c r="Q40" i="28"/>
  <c r="P40" i="28"/>
  <c r="E40" i="28"/>
  <c r="U40" i="28" s="1"/>
  <c r="S39" i="28"/>
  <c r="R39" i="28"/>
  <c r="Q39" i="28"/>
  <c r="P39" i="28"/>
  <c r="E39" i="28"/>
  <c r="U39" i="28" s="1"/>
  <c r="S38" i="28"/>
  <c r="R38" i="28"/>
  <c r="Q38" i="28"/>
  <c r="P38" i="28"/>
  <c r="E38" i="28"/>
  <c r="S37" i="28"/>
  <c r="R37" i="28"/>
  <c r="Q37" i="28"/>
  <c r="P37" i="28"/>
  <c r="E37" i="28"/>
  <c r="U37" i="28" s="1"/>
  <c r="O35" i="28"/>
  <c r="N35" i="28"/>
  <c r="M35" i="28"/>
  <c r="L35" i="28"/>
  <c r="K35" i="28"/>
  <c r="J35" i="28"/>
  <c r="R35" i="28" s="1"/>
  <c r="I35" i="28"/>
  <c r="H35" i="28"/>
  <c r="G35" i="28"/>
  <c r="F35" i="28"/>
  <c r="C35" i="28"/>
  <c r="B35" i="28"/>
  <c r="S34" i="28"/>
  <c r="R34" i="28"/>
  <c r="Q34" i="28"/>
  <c r="P34" i="28"/>
  <c r="E34" i="28"/>
  <c r="T34" i="28" s="1"/>
  <c r="O32" i="28"/>
  <c r="N32" i="28"/>
  <c r="M32" i="28"/>
  <c r="L32" i="28"/>
  <c r="K32" i="28"/>
  <c r="J32" i="28"/>
  <c r="I32" i="28"/>
  <c r="H32" i="28"/>
  <c r="G32" i="28"/>
  <c r="F32" i="28"/>
  <c r="C32" i="28"/>
  <c r="E32" i="28" s="1"/>
  <c r="B32" i="28"/>
  <c r="S31" i="28"/>
  <c r="R31" i="28"/>
  <c r="Q31" i="28"/>
  <c r="P31" i="28"/>
  <c r="E31" i="28"/>
  <c r="T31" i="28" s="1"/>
  <c r="T30" i="28"/>
  <c r="S30" i="28"/>
  <c r="R30" i="28"/>
  <c r="Q30" i="28"/>
  <c r="P30" i="28"/>
  <c r="E30" i="28"/>
  <c r="U30" i="28" s="1"/>
  <c r="S29" i="28"/>
  <c r="R29" i="28"/>
  <c r="Q29" i="28"/>
  <c r="P29" i="28"/>
  <c r="E29" i="28"/>
  <c r="T29" i="28" s="1"/>
  <c r="S28" i="28"/>
  <c r="R28" i="28"/>
  <c r="Q28" i="28"/>
  <c r="P28" i="28"/>
  <c r="E28" i="28"/>
  <c r="U28" i="28" s="1"/>
  <c r="O26" i="28"/>
  <c r="N26" i="28"/>
  <c r="M26" i="28"/>
  <c r="L26" i="28"/>
  <c r="K26" i="28"/>
  <c r="J26" i="28"/>
  <c r="I26" i="28"/>
  <c r="S26" i="28" s="1"/>
  <c r="H26" i="28"/>
  <c r="P26" i="28" s="1"/>
  <c r="G26" i="28"/>
  <c r="F26" i="28"/>
  <c r="C26" i="28"/>
  <c r="B26" i="28"/>
  <c r="T25" i="28"/>
  <c r="S25" i="28"/>
  <c r="R25" i="28"/>
  <c r="Q25" i="28"/>
  <c r="P25" i="28"/>
  <c r="E25" i="28"/>
  <c r="U25" i="28" s="1"/>
  <c r="U24" i="28"/>
  <c r="S24" i="28"/>
  <c r="R24" i="28"/>
  <c r="Q24" i="28"/>
  <c r="P24" i="28"/>
  <c r="E24" i="28"/>
  <c r="T24" i="28" s="1"/>
  <c r="S23" i="28"/>
  <c r="R23" i="28"/>
  <c r="Q23" i="28"/>
  <c r="P23" i="28"/>
  <c r="E23" i="28"/>
  <c r="U23" i="28" s="1"/>
  <c r="S22" i="28"/>
  <c r="R22" i="28"/>
  <c r="Q22" i="28"/>
  <c r="P22" i="28"/>
  <c r="E22" i="28"/>
  <c r="U22" i="28" s="1"/>
  <c r="U21" i="28"/>
  <c r="S21" i="28"/>
  <c r="R21" i="28"/>
  <c r="Q21" i="28"/>
  <c r="P21" i="28"/>
  <c r="E21" i="28"/>
  <c r="T21" i="28" s="1"/>
  <c r="S20" i="28"/>
  <c r="R20" i="28"/>
  <c r="Q20" i="28"/>
  <c r="P20" i="28"/>
  <c r="E20" i="28"/>
  <c r="T20" i="28" s="1"/>
  <c r="S19" i="28"/>
  <c r="R19" i="28"/>
  <c r="Q19" i="28"/>
  <c r="P19" i="28"/>
  <c r="E19" i="28"/>
  <c r="O17" i="28"/>
  <c r="N17" i="28"/>
  <c r="M17" i="28"/>
  <c r="L17" i="28"/>
  <c r="K17" i="28"/>
  <c r="J17" i="28"/>
  <c r="I17" i="28"/>
  <c r="Q17" i="28" s="1"/>
  <c r="H17" i="28"/>
  <c r="G17" i="28"/>
  <c r="F17" i="28"/>
  <c r="C17" i="28"/>
  <c r="B17" i="28"/>
  <c r="S16" i="28"/>
  <c r="R16" i="28"/>
  <c r="Q16" i="28"/>
  <c r="P16" i="28"/>
  <c r="E16" i="28"/>
  <c r="U15" i="28"/>
  <c r="S15" i="28"/>
  <c r="R15" i="28"/>
  <c r="Q15" i="28"/>
  <c r="P15" i="28"/>
  <c r="E15" i="28"/>
  <c r="T15" i="28" s="1"/>
  <c r="S14" i="28"/>
  <c r="R14" i="28"/>
  <c r="Q14" i="28"/>
  <c r="P14" i="28"/>
  <c r="E14" i="28"/>
  <c r="U13" i="28"/>
  <c r="T13" i="28"/>
  <c r="S13" i="28"/>
  <c r="R13" i="28"/>
  <c r="Q13" i="28"/>
  <c r="P13" i="28"/>
  <c r="E13" i="28"/>
  <c r="S12" i="28"/>
  <c r="R12" i="28"/>
  <c r="Q12" i="28"/>
  <c r="P12" i="28"/>
  <c r="E12" i="28"/>
  <c r="U12" i="28" s="1"/>
  <c r="S11" i="28"/>
  <c r="R11" i="28"/>
  <c r="Q11" i="28"/>
  <c r="P11" i="28"/>
  <c r="E11" i="28"/>
  <c r="U11" i="28" s="1"/>
  <c r="S10" i="28"/>
  <c r="R10" i="28"/>
  <c r="Q10" i="28"/>
  <c r="P10" i="28"/>
  <c r="E10" i="28"/>
  <c r="S9" i="28"/>
  <c r="R9" i="28"/>
  <c r="Q9" i="28"/>
  <c r="P9" i="28"/>
  <c r="E9" i="28"/>
  <c r="U9" i="28" s="1"/>
  <c r="T96" i="27"/>
  <c r="S96" i="27"/>
  <c r="R96" i="27"/>
  <c r="Q96" i="27"/>
  <c r="P96" i="27"/>
  <c r="E96" i="27"/>
  <c r="U96" i="27" s="1"/>
  <c r="S95" i="27"/>
  <c r="R95" i="27"/>
  <c r="Q95" i="27"/>
  <c r="P95" i="27"/>
  <c r="E95" i="27"/>
  <c r="S94" i="27"/>
  <c r="R94" i="27"/>
  <c r="Q94" i="27"/>
  <c r="P94" i="27"/>
  <c r="E94" i="27"/>
  <c r="U93" i="27"/>
  <c r="T93" i="27"/>
  <c r="S93" i="27"/>
  <c r="R93" i="27"/>
  <c r="Q93" i="27"/>
  <c r="P93" i="27"/>
  <c r="E93" i="27"/>
  <c r="S92" i="27"/>
  <c r="R92" i="27"/>
  <c r="Q92" i="27"/>
  <c r="P92" i="27"/>
  <c r="E92" i="27"/>
  <c r="U92" i="27" s="1"/>
  <c r="S91" i="27"/>
  <c r="R91" i="27"/>
  <c r="Q91" i="27"/>
  <c r="P91" i="27"/>
  <c r="E91" i="27"/>
  <c r="U91" i="27" s="1"/>
  <c r="S90" i="27"/>
  <c r="R90" i="27"/>
  <c r="Q90" i="27"/>
  <c r="P90" i="27"/>
  <c r="E90" i="27"/>
  <c r="T90" i="27" s="1"/>
  <c r="S89" i="27"/>
  <c r="R89" i="27"/>
  <c r="Q89" i="27"/>
  <c r="P89" i="27"/>
  <c r="E89" i="27"/>
  <c r="T89" i="27" s="1"/>
  <c r="S88" i="27"/>
  <c r="R88" i="27"/>
  <c r="Q88" i="27"/>
  <c r="P88" i="27"/>
  <c r="E88" i="27"/>
  <c r="U88" i="27" s="1"/>
  <c r="O75" i="27"/>
  <c r="N75" i="27"/>
  <c r="M75" i="27"/>
  <c r="L75" i="27"/>
  <c r="K75" i="27"/>
  <c r="J75" i="27"/>
  <c r="I75" i="27"/>
  <c r="H75" i="27"/>
  <c r="G75" i="27"/>
  <c r="F75" i="27"/>
  <c r="C75" i="27"/>
  <c r="B75" i="27"/>
  <c r="E75" i="27" s="1"/>
  <c r="O74" i="27"/>
  <c r="N74" i="27"/>
  <c r="M74" i="27"/>
  <c r="L74" i="27"/>
  <c r="K74" i="27"/>
  <c r="J74" i="27"/>
  <c r="R74" i="27" s="1"/>
  <c r="I74" i="27"/>
  <c r="H74" i="27"/>
  <c r="G74" i="27"/>
  <c r="F74" i="27"/>
  <c r="C74" i="27"/>
  <c r="B74" i="27"/>
  <c r="O73" i="27"/>
  <c r="N73" i="27"/>
  <c r="M73" i="27"/>
  <c r="L73" i="27"/>
  <c r="K73" i="27"/>
  <c r="J73" i="27"/>
  <c r="I73" i="27"/>
  <c r="Q73" i="27" s="1"/>
  <c r="H73" i="27"/>
  <c r="P73" i="27" s="1"/>
  <c r="G73" i="27"/>
  <c r="F73" i="27"/>
  <c r="E73" i="27"/>
  <c r="C73" i="27"/>
  <c r="B73" i="27"/>
  <c r="U72" i="27"/>
  <c r="S72" i="27"/>
  <c r="R72" i="27"/>
  <c r="Q72" i="27"/>
  <c r="P72" i="27"/>
  <c r="E72" i="27"/>
  <c r="T72" i="27" s="1"/>
  <c r="S71" i="27"/>
  <c r="R71" i="27"/>
  <c r="Q71" i="27"/>
  <c r="P71" i="27"/>
  <c r="E71" i="27"/>
  <c r="O69" i="27"/>
  <c r="N69" i="27"/>
  <c r="M69" i="27"/>
  <c r="L69" i="27"/>
  <c r="K69" i="27"/>
  <c r="J69" i="27"/>
  <c r="I69" i="27"/>
  <c r="H69" i="27"/>
  <c r="G69" i="27"/>
  <c r="F69" i="27"/>
  <c r="C69" i="27"/>
  <c r="B69" i="27"/>
  <c r="O68" i="27"/>
  <c r="N68" i="27"/>
  <c r="M68" i="27"/>
  <c r="L68" i="27"/>
  <c r="K68" i="27"/>
  <c r="J68" i="27"/>
  <c r="I68" i="27"/>
  <c r="H68" i="27"/>
  <c r="G68" i="27"/>
  <c r="F68" i="27"/>
  <c r="C68" i="27"/>
  <c r="B68" i="27"/>
  <c r="E68" i="27" s="1"/>
  <c r="S67" i="27"/>
  <c r="R67" i="27"/>
  <c r="Q67" i="27"/>
  <c r="P67" i="27"/>
  <c r="E67" i="27"/>
  <c r="S66" i="27"/>
  <c r="R66" i="27"/>
  <c r="Q66" i="27"/>
  <c r="P66" i="27"/>
  <c r="E66" i="27"/>
  <c r="T66" i="27" s="1"/>
  <c r="S65" i="27"/>
  <c r="R65" i="27"/>
  <c r="Q65" i="27"/>
  <c r="P65" i="27"/>
  <c r="E65" i="27"/>
  <c r="U65" i="27" s="1"/>
  <c r="U64" i="27"/>
  <c r="S64" i="27"/>
  <c r="R64" i="27"/>
  <c r="Q64" i="27"/>
  <c r="P64" i="27"/>
  <c r="E64" i="27"/>
  <c r="T64" i="27" s="1"/>
  <c r="S63" i="27"/>
  <c r="R63" i="27"/>
  <c r="Q63" i="27"/>
  <c r="P63" i="27"/>
  <c r="E63" i="27"/>
  <c r="U63" i="27" s="1"/>
  <c r="O61" i="27"/>
  <c r="N61" i="27"/>
  <c r="M61" i="27"/>
  <c r="L61" i="27"/>
  <c r="K61" i="27"/>
  <c r="J61" i="27"/>
  <c r="I61" i="27"/>
  <c r="S61" i="27" s="1"/>
  <c r="H61" i="27"/>
  <c r="C61" i="27"/>
  <c r="B61" i="27"/>
  <c r="S60" i="27"/>
  <c r="R60" i="27"/>
  <c r="Q60" i="27"/>
  <c r="P60" i="27"/>
  <c r="E60" i="27"/>
  <c r="U60" i="27" s="1"/>
  <c r="S59" i="27"/>
  <c r="R59" i="27"/>
  <c r="Q59" i="27"/>
  <c r="P59" i="27"/>
  <c r="E59" i="27"/>
  <c r="U59" i="27" s="1"/>
  <c r="S58" i="27"/>
  <c r="R58" i="27"/>
  <c r="Q58" i="27"/>
  <c r="P58" i="27"/>
  <c r="E58" i="27"/>
  <c r="S57" i="27"/>
  <c r="R57" i="27"/>
  <c r="Q57" i="27"/>
  <c r="P57" i="27"/>
  <c r="E57" i="27"/>
  <c r="T57" i="27" s="1"/>
  <c r="O55" i="27"/>
  <c r="N55" i="27"/>
  <c r="M55" i="27"/>
  <c r="L55" i="27"/>
  <c r="K55" i="27"/>
  <c r="J55" i="27"/>
  <c r="I55" i="27"/>
  <c r="H55" i="27"/>
  <c r="G55" i="27"/>
  <c r="F55" i="27"/>
  <c r="C55" i="27"/>
  <c r="B55" i="27"/>
  <c r="S54" i="27"/>
  <c r="R54" i="27"/>
  <c r="Q54" i="27"/>
  <c r="P54" i="27"/>
  <c r="E54" i="27"/>
  <c r="T54" i="27" s="1"/>
  <c r="S53" i="27"/>
  <c r="R53" i="27"/>
  <c r="Q53" i="27"/>
  <c r="P53" i="27"/>
  <c r="E53" i="27"/>
  <c r="U53" i="27" s="1"/>
  <c r="S52" i="27"/>
  <c r="R52" i="27"/>
  <c r="Q52" i="27"/>
  <c r="P52" i="27"/>
  <c r="E52" i="27"/>
  <c r="T52" i="27" s="1"/>
  <c r="S51" i="27"/>
  <c r="R51" i="27"/>
  <c r="Q51" i="27"/>
  <c r="P51" i="27"/>
  <c r="E51" i="27"/>
  <c r="U51" i="27" s="1"/>
  <c r="S50" i="27"/>
  <c r="R50" i="27"/>
  <c r="Q50" i="27"/>
  <c r="P50" i="27"/>
  <c r="E50" i="27"/>
  <c r="U50" i="27" s="1"/>
  <c r="S49" i="27"/>
  <c r="R49" i="27"/>
  <c r="Q49" i="27"/>
  <c r="P49" i="27"/>
  <c r="E49" i="27"/>
  <c r="U49" i="27" s="1"/>
  <c r="S48" i="27"/>
  <c r="R48" i="27"/>
  <c r="Q48" i="27"/>
  <c r="P48" i="27"/>
  <c r="E48" i="27"/>
  <c r="U48" i="27" s="1"/>
  <c r="S47" i="27"/>
  <c r="R47" i="27"/>
  <c r="Q47" i="27"/>
  <c r="P47" i="27"/>
  <c r="E47" i="27"/>
  <c r="T47" i="27" s="1"/>
  <c r="S46" i="27"/>
  <c r="R46" i="27"/>
  <c r="Q46" i="27"/>
  <c r="P46" i="27"/>
  <c r="E46" i="27"/>
  <c r="T45" i="27"/>
  <c r="S45" i="27"/>
  <c r="R45" i="27"/>
  <c r="Q45" i="27"/>
  <c r="P45" i="27"/>
  <c r="E45" i="27"/>
  <c r="U45" i="27" s="1"/>
  <c r="S44" i="27"/>
  <c r="R44" i="27"/>
  <c r="Q44" i="27"/>
  <c r="P44" i="27"/>
  <c r="E44" i="27"/>
  <c r="O42" i="27"/>
  <c r="N42" i="27"/>
  <c r="M42" i="27"/>
  <c r="L42" i="27"/>
  <c r="K42" i="27"/>
  <c r="J42" i="27"/>
  <c r="I42" i="27"/>
  <c r="H42" i="27"/>
  <c r="R42" i="27" s="1"/>
  <c r="G42" i="27"/>
  <c r="F42" i="27"/>
  <c r="C42" i="27"/>
  <c r="B42" i="27"/>
  <c r="E42" i="27" s="1"/>
  <c r="S41" i="27"/>
  <c r="R41" i="27"/>
  <c r="Q41" i="27"/>
  <c r="P41" i="27"/>
  <c r="E41" i="27"/>
  <c r="T41" i="27" s="1"/>
  <c r="T40" i="27"/>
  <c r="S40" i="27"/>
  <c r="R40" i="27"/>
  <c r="Q40" i="27"/>
  <c r="P40" i="27"/>
  <c r="E40" i="27"/>
  <c r="U40" i="27" s="1"/>
  <c r="S39" i="27"/>
  <c r="R39" i="27"/>
  <c r="Q39" i="27"/>
  <c r="P39" i="27"/>
  <c r="E39" i="27"/>
  <c r="U39" i="27" s="1"/>
  <c r="S38" i="27"/>
  <c r="R38" i="27"/>
  <c r="Q38" i="27"/>
  <c r="P38" i="27"/>
  <c r="E38" i="27"/>
  <c r="S37" i="27"/>
  <c r="R37" i="27"/>
  <c r="Q37" i="27"/>
  <c r="P37" i="27"/>
  <c r="E37" i="27"/>
  <c r="O35" i="27"/>
  <c r="N35" i="27"/>
  <c r="M35" i="27"/>
  <c r="L35" i="27"/>
  <c r="K35" i="27"/>
  <c r="S35" i="27" s="1"/>
  <c r="J35" i="27"/>
  <c r="I35" i="27"/>
  <c r="H35" i="27"/>
  <c r="R35" i="27" s="1"/>
  <c r="G35" i="27"/>
  <c r="F35" i="27"/>
  <c r="C35" i="27"/>
  <c r="B35" i="27"/>
  <c r="E35" i="27" s="1"/>
  <c r="S34" i="27"/>
  <c r="R34" i="27"/>
  <c r="Q34" i="27"/>
  <c r="P34" i="27"/>
  <c r="E34" i="27"/>
  <c r="S32" i="27"/>
  <c r="O32" i="27"/>
  <c r="N32" i="27"/>
  <c r="M32" i="27"/>
  <c r="L32" i="27"/>
  <c r="K32" i="27"/>
  <c r="J32" i="27"/>
  <c r="I32" i="27"/>
  <c r="H32" i="27"/>
  <c r="R32" i="27" s="1"/>
  <c r="G32" i="27"/>
  <c r="F32" i="27"/>
  <c r="C32" i="27"/>
  <c r="B32" i="27"/>
  <c r="E32" i="27" s="1"/>
  <c r="S31" i="27"/>
  <c r="R31" i="27"/>
  <c r="Q31" i="27"/>
  <c r="P31" i="27"/>
  <c r="E31" i="27"/>
  <c r="U31" i="27" s="1"/>
  <c r="S30" i="27"/>
  <c r="R30" i="27"/>
  <c r="Q30" i="27"/>
  <c r="P30" i="27"/>
  <c r="E30" i="27"/>
  <c r="S29" i="27"/>
  <c r="R29" i="27"/>
  <c r="Q29" i="27"/>
  <c r="P29" i="27"/>
  <c r="E29" i="27"/>
  <c r="S28" i="27"/>
  <c r="R28" i="27"/>
  <c r="Q28" i="27"/>
  <c r="P28" i="27"/>
  <c r="E28" i="27"/>
  <c r="O26" i="27"/>
  <c r="N26" i="27"/>
  <c r="M26" i="27"/>
  <c r="L26" i="27"/>
  <c r="K26" i="27"/>
  <c r="J26" i="27"/>
  <c r="I26" i="27"/>
  <c r="S26" i="27" s="1"/>
  <c r="H26" i="27"/>
  <c r="G26" i="27"/>
  <c r="F26" i="27"/>
  <c r="C26" i="27"/>
  <c r="B26" i="27"/>
  <c r="S25" i="27"/>
  <c r="R25" i="27"/>
  <c r="Q25" i="27"/>
  <c r="P25" i="27"/>
  <c r="E25" i="27"/>
  <c r="U25" i="27" s="1"/>
  <c r="S24" i="27"/>
  <c r="R24" i="27"/>
  <c r="Q24" i="27"/>
  <c r="P24" i="27"/>
  <c r="E24" i="27"/>
  <c r="T24" i="27" s="1"/>
  <c r="U23" i="27"/>
  <c r="T23" i="27"/>
  <c r="S23" i="27"/>
  <c r="R23" i="27"/>
  <c r="Q23" i="27"/>
  <c r="P23" i="27"/>
  <c r="E23" i="27"/>
  <c r="U22" i="27"/>
  <c r="T22" i="27"/>
  <c r="S22" i="27"/>
  <c r="R22" i="27"/>
  <c r="Q22" i="27"/>
  <c r="P22" i="27"/>
  <c r="E22" i="27"/>
  <c r="S21" i="27"/>
  <c r="R21" i="27"/>
  <c r="Q21" i="27"/>
  <c r="P21" i="27"/>
  <c r="E21" i="27"/>
  <c r="U21" i="27" s="1"/>
  <c r="S20" i="27"/>
  <c r="R20" i="27"/>
  <c r="Q20" i="27"/>
  <c r="P20" i="27"/>
  <c r="E20" i="27"/>
  <c r="U20" i="27" s="1"/>
  <c r="S19" i="27"/>
  <c r="R19" i="27"/>
  <c r="Q19" i="27"/>
  <c r="P19" i="27"/>
  <c r="E19" i="27"/>
  <c r="O17" i="27"/>
  <c r="N17" i="27"/>
  <c r="M17" i="27"/>
  <c r="L17" i="27"/>
  <c r="K17" i="27"/>
  <c r="J17" i="27"/>
  <c r="R17" i="27" s="1"/>
  <c r="I17" i="27"/>
  <c r="H17" i="27"/>
  <c r="G17" i="27"/>
  <c r="F17" i="27"/>
  <c r="E17" i="27"/>
  <c r="C17" i="27"/>
  <c r="B17" i="27"/>
  <c r="U16" i="27"/>
  <c r="S16" i="27"/>
  <c r="R16" i="27"/>
  <c r="Q16" i="27"/>
  <c r="P16" i="27"/>
  <c r="E16" i="27"/>
  <c r="T16" i="27" s="1"/>
  <c r="S15" i="27"/>
  <c r="R15" i="27"/>
  <c r="Q15" i="27"/>
  <c r="P15" i="27"/>
  <c r="E15" i="27"/>
  <c r="U15" i="27" s="1"/>
  <c r="T14" i="27"/>
  <c r="S14" i="27"/>
  <c r="R14" i="27"/>
  <c r="Q14" i="27"/>
  <c r="P14" i="27"/>
  <c r="E14" i="27"/>
  <c r="U14" i="27" s="1"/>
  <c r="S13" i="27"/>
  <c r="R13" i="27"/>
  <c r="Q13" i="27"/>
  <c r="P13" i="27"/>
  <c r="E13" i="27"/>
  <c r="U12" i="27"/>
  <c r="T12" i="27"/>
  <c r="S12" i="27"/>
  <c r="R12" i="27"/>
  <c r="Q12" i="27"/>
  <c r="P12" i="27"/>
  <c r="E12" i="27"/>
  <c r="U11" i="27"/>
  <c r="S11" i="27"/>
  <c r="R11" i="27"/>
  <c r="Q11" i="27"/>
  <c r="P11" i="27"/>
  <c r="E11" i="27"/>
  <c r="T11" i="27" s="1"/>
  <c r="S10" i="27"/>
  <c r="R10" i="27"/>
  <c r="Q10" i="27"/>
  <c r="P10" i="27"/>
  <c r="E10" i="27"/>
  <c r="S9" i="27"/>
  <c r="R9" i="27"/>
  <c r="Q9" i="27"/>
  <c r="P9" i="27"/>
  <c r="E9" i="27"/>
  <c r="S96" i="26"/>
  <c r="R96" i="26"/>
  <c r="Q96" i="26"/>
  <c r="P96" i="26"/>
  <c r="E96" i="26"/>
  <c r="S95" i="26"/>
  <c r="R95" i="26"/>
  <c r="Q95" i="26"/>
  <c r="P95" i="26"/>
  <c r="E95" i="26"/>
  <c r="U95" i="26" s="1"/>
  <c r="T94" i="26"/>
  <c r="S94" i="26"/>
  <c r="R94" i="26"/>
  <c r="Q94" i="26"/>
  <c r="P94" i="26"/>
  <c r="E94" i="26"/>
  <c r="U94" i="26" s="1"/>
  <c r="S93" i="26"/>
  <c r="R93" i="26"/>
  <c r="Q93" i="26"/>
  <c r="P93" i="26"/>
  <c r="E93" i="26"/>
  <c r="T93" i="26" s="1"/>
  <c r="U92" i="26"/>
  <c r="T92" i="26"/>
  <c r="S92" i="26"/>
  <c r="R92" i="26"/>
  <c r="Q92" i="26"/>
  <c r="P92" i="26"/>
  <c r="E92" i="26"/>
  <c r="U91" i="26"/>
  <c r="S91" i="26"/>
  <c r="R91" i="26"/>
  <c r="Q91" i="26"/>
  <c r="P91" i="26"/>
  <c r="E91" i="26"/>
  <c r="T91" i="26" s="1"/>
  <c r="S90" i="26"/>
  <c r="R90" i="26"/>
  <c r="Q90" i="26"/>
  <c r="P90" i="26"/>
  <c r="E90" i="26"/>
  <c r="S89" i="26"/>
  <c r="R89" i="26"/>
  <c r="Q89" i="26"/>
  <c r="P89" i="26"/>
  <c r="E89" i="26"/>
  <c r="U89" i="26" s="1"/>
  <c r="S88" i="26"/>
  <c r="R88" i="26"/>
  <c r="Q88" i="26"/>
  <c r="P88" i="26"/>
  <c r="E88" i="26"/>
  <c r="U88" i="26" s="1"/>
  <c r="O75" i="26"/>
  <c r="N75" i="26"/>
  <c r="M75" i="26"/>
  <c r="L75" i="26"/>
  <c r="K75" i="26"/>
  <c r="J75" i="26"/>
  <c r="I75" i="26"/>
  <c r="H75" i="26"/>
  <c r="G75" i="26"/>
  <c r="F75" i="26"/>
  <c r="C75" i="26"/>
  <c r="B75" i="26"/>
  <c r="E75" i="26" s="1"/>
  <c r="O74" i="26"/>
  <c r="N74" i="26"/>
  <c r="M74" i="26"/>
  <c r="L74" i="26"/>
  <c r="K74" i="26"/>
  <c r="S74" i="26" s="1"/>
  <c r="J74" i="26"/>
  <c r="I74" i="26"/>
  <c r="H74" i="26"/>
  <c r="G74" i="26"/>
  <c r="F74" i="26"/>
  <c r="C74" i="26"/>
  <c r="B74" i="26"/>
  <c r="E74" i="26" s="1"/>
  <c r="O73" i="26"/>
  <c r="N73" i="26"/>
  <c r="M73" i="26"/>
  <c r="L73" i="26"/>
  <c r="K73" i="26"/>
  <c r="J73" i="26"/>
  <c r="I73" i="26"/>
  <c r="H73" i="26"/>
  <c r="R73" i="26" s="1"/>
  <c r="G73" i="26"/>
  <c r="F73" i="26"/>
  <c r="C73" i="26"/>
  <c r="B73" i="26"/>
  <c r="S72" i="26"/>
  <c r="R72" i="26"/>
  <c r="Q72" i="26"/>
  <c r="P72" i="26"/>
  <c r="E72" i="26"/>
  <c r="S71" i="26"/>
  <c r="R71" i="26"/>
  <c r="Q71" i="26"/>
  <c r="P71" i="26"/>
  <c r="E71" i="26"/>
  <c r="O69" i="26"/>
  <c r="N69" i="26"/>
  <c r="M69" i="26"/>
  <c r="L69" i="26"/>
  <c r="K69" i="26"/>
  <c r="J69" i="26"/>
  <c r="I69" i="26"/>
  <c r="H69" i="26"/>
  <c r="G69" i="26"/>
  <c r="F69" i="26"/>
  <c r="C69" i="26"/>
  <c r="B69" i="26"/>
  <c r="O68" i="26"/>
  <c r="N68" i="26"/>
  <c r="M68" i="26"/>
  <c r="L68" i="26"/>
  <c r="K68" i="26"/>
  <c r="J68" i="26"/>
  <c r="I68" i="26"/>
  <c r="S68" i="26" s="1"/>
  <c r="H68" i="26"/>
  <c r="R68" i="26" s="1"/>
  <c r="G68" i="26"/>
  <c r="F68" i="26"/>
  <c r="C68" i="26"/>
  <c r="B68" i="26"/>
  <c r="S67" i="26"/>
  <c r="R67" i="26"/>
  <c r="Q67" i="26"/>
  <c r="P67" i="26"/>
  <c r="E67" i="26"/>
  <c r="S66" i="26"/>
  <c r="R66" i="26"/>
  <c r="Q66" i="26"/>
  <c r="P66" i="26"/>
  <c r="E66" i="26"/>
  <c r="U66" i="26" s="1"/>
  <c r="U65" i="26"/>
  <c r="S65" i="26"/>
  <c r="R65" i="26"/>
  <c r="Q65" i="26"/>
  <c r="P65" i="26"/>
  <c r="E65" i="26"/>
  <c r="T65" i="26" s="1"/>
  <c r="S64" i="26"/>
  <c r="R64" i="26"/>
  <c r="Q64" i="26"/>
  <c r="P64" i="26"/>
  <c r="E64" i="26"/>
  <c r="U64" i="26" s="1"/>
  <c r="S63" i="26"/>
  <c r="R63" i="26"/>
  <c r="Q63" i="26"/>
  <c r="P63" i="26"/>
  <c r="E63" i="26"/>
  <c r="U63" i="26" s="1"/>
  <c r="O61" i="26"/>
  <c r="N61" i="26"/>
  <c r="M61" i="26"/>
  <c r="L61" i="26"/>
  <c r="K61" i="26"/>
  <c r="J61" i="26"/>
  <c r="I61" i="26"/>
  <c r="S61" i="26" s="1"/>
  <c r="H61" i="26"/>
  <c r="R61" i="26" s="1"/>
  <c r="C61" i="26"/>
  <c r="B61" i="26"/>
  <c r="S60" i="26"/>
  <c r="R60" i="26"/>
  <c r="Q60" i="26"/>
  <c r="P60" i="26"/>
  <c r="E60" i="26"/>
  <c r="U59" i="26"/>
  <c r="S59" i="26"/>
  <c r="R59" i="26"/>
  <c r="Q59" i="26"/>
  <c r="P59" i="26"/>
  <c r="E59" i="26"/>
  <c r="T59" i="26" s="1"/>
  <c r="S58" i="26"/>
  <c r="R58" i="26"/>
  <c r="Q58" i="26"/>
  <c r="P58" i="26"/>
  <c r="E58" i="26"/>
  <c r="S57" i="26"/>
  <c r="R57" i="26"/>
  <c r="Q57" i="26"/>
  <c r="P57" i="26"/>
  <c r="E57" i="26"/>
  <c r="O55" i="26"/>
  <c r="N55" i="26"/>
  <c r="M55" i="26"/>
  <c r="L55" i="26"/>
  <c r="K55" i="26"/>
  <c r="J55" i="26"/>
  <c r="I55" i="26"/>
  <c r="S55" i="26" s="1"/>
  <c r="H55" i="26"/>
  <c r="R55" i="26" s="1"/>
  <c r="G55" i="26"/>
  <c r="F55" i="26"/>
  <c r="C55" i="26"/>
  <c r="B55" i="26"/>
  <c r="E55" i="26" s="1"/>
  <c r="S54" i="26"/>
  <c r="R54" i="26"/>
  <c r="Q54" i="26"/>
  <c r="P54" i="26"/>
  <c r="E54" i="26"/>
  <c r="U53" i="26"/>
  <c r="S53" i="26"/>
  <c r="R53" i="26"/>
  <c r="Q53" i="26"/>
  <c r="P53" i="26"/>
  <c r="E53" i="26"/>
  <c r="T53" i="26" s="1"/>
  <c r="S52" i="26"/>
  <c r="R52" i="26"/>
  <c r="Q52" i="26"/>
  <c r="P52" i="26"/>
  <c r="E52" i="26"/>
  <c r="U52" i="26" s="1"/>
  <c r="S51" i="26"/>
  <c r="R51" i="26"/>
  <c r="Q51" i="26"/>
  <c r="P51" i="26"/>
  <c r="E51" i="26"/>
  <c r="U51" i="26" s="1"/>
  <c r="S50" i="26"/>
  <c r="R50" i="26"/>
  <c r="Q50" i="26"/>
  <c r="P50" i="26"/>
  <c r="E50" i="26"/>
  <c r="T50" i="26" s="1"/>
  <c r="U49" i="26"/>
  <c r="S49" i="26"/>
  <c r="R49" i="26"/>
  <c r="Q49" i="26"/>
  <c r="P49" i="26"/>
  <c r="E49" i="26"/>
  <c r="T49" i="26" s="1"/>
  <c r="S48" i="26"/>
  <c r="R48" i="26"/>
  <c r="Q48" i="26"/>
  <c r="P48" i="26"/>
  <c r="E48" i="26"/>
  <c r="S47" i="26"/>
  <c r="R47" i="26"/>
  <c r="Q47" i="26"/>
  <c r="P47" i="26"/>
  <c r="E47" i="26"/>
  <c r="S46" i="26"/>
  <c r="R46" i="26"/>
  <c r="Q46" i="26"/>
  <c r="P46" i="26"/>
  <c r="E46" i="26"/>
  <c r="U45" i="26"/>
  <c r="S45" i="26"/>
  <c r="R45" i="26"/>
  <c r="Q45" i="26"/>
  <c r="P45" i="26"/>
  <c r="E45" i="26"/>
  <c r="S44" i="26"/>
  <c r="R44" i="26"/>
  <c r="Q44" i="26"/>
  <c r="P44" i="26"/>
  <c r="E44" i="26"/>
  <c r="U44" i="26" s="1"/>
  <c r="O42" i="26"/>
  <c r="N42" i="26"/>
  <c r="M42" i="26"/>
  <c r="L42" i="26"/>
  <c r="K42" i="26"/>
  <c r="J42" i="26"/>
  <c r="I42" i="26"/>
  <c r="H42" i="26"/>
  <c r="G42" i="26"/>
  <c r="F42" i="26"/>
  <c r="C42" i="26"/>
  <c r="B42" i="26"/>
  <c r="E42" i="26" s="1"/>
  <c r="S41" i="26"/>
  <c r="R41" i="26"/>
  <c r="Q41" i="26"/>
  <c r="P41" i="26"/>
  <c r="E41" i="26"/>
  <c r="U41" i="26" s="1"/>
  <c r="S40" i="26"/>
  <c r="R40" i="26"/>
  <c r="Q40" i="26"/>
  <c r="P40" i="26"/>
  <c r="E40" i="26"/>
  <c r="U40" i="26" s="1"/>
  <c r="S39" i="26"/>
  <c r="R39" i="26"/>
  <c r="Q39" i="26"/>
  <c r="P39" i="26"/>
  <c r="E39" i="26"/>
  <c r="T39" i="26" s="1"/>
  <c r="T38" i="26"/>
  <c r="S38" i="26"/>
  <c r="R38" i="26"/>
  <c r="Q38" i="26"/>
  <c r="P38" i="26"/>
  <c r="E38" i="26"/>
  <c r="S37" i="26"/>
  <c r="R37" i="26"/>
  <c r="Q37" i="26"/>
  <c r="U37" i="26" s="1"/>
  <c r="P37" i="26"/>
  <c r="T37" i="26" s="1"/>
  <c r="E37" i="26"/>
  <c r="O35" i="26"/>
  <c r="N35" i="26"/>
  <c r="M35" i="26"/>
  <c r="L35" i="26"/>
  <c r="K35" i="26"/>
  <c r="J35" i="26"/>
  <c r="I35" i="26"/>
  <c r="H35" i="26"/>
  <c r="G35" i="26"/>
  <c r="F35" i="26"/>
  <c r="C35" i="26"/>
  <c r="B35" i="26"/>
  <c r="S34" i="26"/>
  <c r="R34" i="26"/>
  <c r="Q34" i="26"/>
  <c r="P34" i="26"/>
  <c r="E34" i="26"/>
  <c r="O32" i="26"/>
  <c r="N32" i="26"/>
  <c r="M32" i="26"/>
  <c r="L32" i="26"/>
  <c r="K32" i="26"/>
  <c r="J32" i="26"/>
  <c r="I32" i="26"/>
  <c r="S32" i="26" s="1"/>
  <c r="H32" i="26"/>
  <c r="R32" i="26" s="1"/>
  <c r="G32" i="26"/>
  <c r="F32" i="26"/>
  <c r="C32" i="26"/>
  <c r="B32" i="26"/>
  <c r="E32" i="26" s="1"/>
  <c r="U31" i="26"/>
  <c r="S31" i="26"/>
  <c r="R31" i="26"/>
  <c r="Q31" i="26"/>
  <c r="P31" i="26"/>
  <c r="E31" i="26"/>
  <c r="T31" i="26" s="1"/>
  <c r="S30" i="26"/>
  <c r="R30" i="26"/>
  <c r="Q30" i="26"/>
  <c r="P30" i="26"/>
  <c r="E30" i="26"/>
  <c r="S29" i="26"/>
  <c r="R29" i="26"/>
  <c r="Q29" i="26"/>
  <c r="P29" i="26"/>
  <c r="E29" i="26"/>
  <c r="S28" i="26"/>
  <c r="R28" i="26"/>
  <c r="Q28" i="26"/>
  <c r="P28" i="26"/>
  <c r="E28" i="26"/>
  <c r="O26" i="26"/>
  <c r="N26" i="26"/>
  <c r="M26" i="26"/>
  <c r="L26" i="26"/>
  <c r="K26" i="26"/>
  <c r="J26" i="26"/>
  <c r="I26" i="26"/>
  <c r="Q26" i="26" s="1"/>
  <c r="H26" i="26"/>
  <c r="R26" i="26" s="1"/>
  <c r="G26" i="26"/>
  <c r="F26" i="26"/>
  <c r="C26" i="26"/>
  <c r="B26" i="26"/>
  <c r="S25" i="26"/>
  <c r="R25" i="26"/>
  <c r="Q25" i="26"/>
  <c r="P25" i="26"/>
  <c r="E25" i="26"/>
  <c r="S24" i="26"/>
  <c r="R24" i="26"/>
  <c r="Q24" i="26"/>
  <c r="P24" i="26"/>
  <c r="E24" i="26"/>
  <c r="U24" i="26" s="1"/>
  <c r="S23" i="26"/>
  <c r="R23" i="26"/>
  <c r="Q23" i="26"/>
  <c r="P23" i="26"/>
  <c r="E23" i="26"/>
  <c r="U23" i="26" s="1"/>
  <c r="U22" i="26"/>
  <c r="S22" i="26"/>
  <c r="R22" i="26"/>
  <c r="Q22" i="26"/>
  <c r="P22" i="26"/>
  <c r="E22" i="26"/>
  <c r="T22" i="26" s="1"/>
  <c r="T21" i="26"/>
  <c r="S21" i="26"/>
  <c r="R21" i="26"/>
  <c r="Q21" i="26"/>
  <c r="P21" i="26"/>
  <c r="E21" i="26"/>
  <c r="U21" i="26" s="1"/>
  <c r="S20" i="26"/>
  <c r="R20" i="26"/>
  <c r="Q20" i="26"/>
  <c r="P20" i="26"/>
  <c r="E20" i="26"/>
  <c r="U20" i="26" s="1"/>
  <c r="S19" i="26"/>
  <c r="R19" i="26"/>
  <c r="Q19" i="26"/>
  <c r="P19" i="26"/>
  <c r="E19" i="26"/>
  <c r="O17" i="26"/>
  <c r="N17" i="26"/>
  <c r="M17" i="26"/>
  <c r="L17" i="26"/>
  <c r="K17" i="26"/>
  <c r="J17" i="26"/>
  <c r="I17" i="26"/>
  <c r="H17" i="26"/>
  <c r="R17" i="26" s="1"/>
  <c r="G17" i="26"/>
  <c r="F17" i="26"/>
  <c r="C17" i="26"/>
  <c r="B17" i="26"/>
  <c r="S16" i="26"/>
  <c r="R16" i="26"/>
  <c r="Q16" i="26"/>
  <c r="P16" i="26"/>
  <c r="E16" i="26"/>
  <c r="U16" i="26" s="1"/>
  <c r="S15" i="26"/>
  <c r="R15" i="26"/>
  <c r="Q15" i="26"/>
  <c r="P15" i="26"/>
  <c r="E15" i="26"/>
  <c r="U14" i="26"/>
  <c r="S14" i="26"/>
  <c r="R14" i="26"/>
  <c r="Q14" i="26"/>
  <c r="P14" i="26"/>
  <c r="E14" i="26"/>
  <c r="T14" i="26" s="1"/>
  <c r="S13" i="26"/>
  <c r="R13" i="26"/>
  <c r="Q13" i="26"/>
  <c r="P13" i="26"/>
  <c r="E13" i="26"/>
  <c r="S12" i="26"/>
  <c r="R12" i="26"/>
  <c r="Q12" i="26"/>
  <c r="P12" i="26"/>
  <c r="E12" i="26"/>
  <c r="U12" i="26" s="1"/>
  <c r="U11" i="26"/>
  <c r="S11" i="26"/>
  <c r="R11" i="26"/>
  <c r="Q11" i="26"/>
  <c r="P11" i="26"/>
  <c r="E11" i="26"/>
  <c r="T11" i="26" s="1"/>
  <c r="S10" i="26"/>
  <c r="R10" i="26"/>
  <c r="Q10" i="26"/>
  <c r="P10" i="26"/>
  <c r="E10" i="26"/>
  <c r="T10" i="26" s="1"/>
  <c r="S9" i="26"/>
  <c r="R9" i="26"/>
  <c r="Q9" i="26"/>
  <c r="P9" i="26"/>
  <c r="E9" i="26"/>
  <c r="S96" i="25"/>
  <c r="R96" i="25"/>
  <c r="Q96" i="25"/>
  <c r="P96" i="25"/>
  <c r="E96" i="25"/>
  <c r="U96" i="25" s="1"/>
  <c r="S95" i="25"/>
  <c r="R95" i="25"/>
  <c r="Q95" i="25"/>
  <c r="P95" i="25"/>
  <c r="E95" i="25"/>
  <c r="U95" i="25" s="1"/>
  <c r="S94" i="25"/>
  <c r="R94" i="25"/>
  <c r="Q94" i="25"/>
  <c r="P94" i="25"/>
  <c r="E94" i="25"/>
  <c r="S93" i="25"/>
  <c r="R93" i="25"/>
  <c r="Q93" i="25"/>
  <c r="P93" i="25"/>
  <c r="E93" i="25"/>
  <c r="S92" i="25"/>
  <c r="R92" i="25"/>
  <c r="Q92" i="25"/>
  <c r="P92" i="25"/>
  <c r="E92" i="25"/>
  <c r="U92" i="25" s="1"/>
  <c r="S91" i="25"/>
  <c r="R91" i="25"/>
  <c r="Q91" i="25"/>
  <c r="P91" i="25"/>
  <c r="E91" i="25"/>
  <c r="T91" i="25" s="1"/>
  <c r="S90" i="25"/>
  <c r="R90" i="25"/>
  <c r="Q90" i="25"/>
  <c r="P90" i="25"/>
  <c r="E90" i="25"/>
  <c r="T90" i="25" s="1"/>
  <c r="U89" i="25"/>
  <c r="S89" i="25"/>
  <c r="R89" i="25"/>
  <c r="Q89" i="25"/>
  <c r="P89" i="25"/>
  <c r="E89" i="25"/>
  <c r="T89" i="25" s="1"/>
  <c r="S88" i="25"/>
  <c r="R88" i="25"/>
  <c r="Q88" i="25"/>
  <c r="P88" i="25"/>
  <c r="E88" i="25"/>
  <c r="U88" i="25" s="1"/>
  <c r="O75" i="25"/>
  <c r="N75" i="25"/>
  <c r="M75" i="25"/>
  <c r="L75" i="25"/>
  <c r="K75" i="25"/>
  <c r="J75" i="25"/>
  <c r="I75" i="25"/>
  <c r="H75" i="25"/>
  <c r="G75" i="25"/>
  <c r="F75" i="25"/>
  <c r="C75" i="25"/>
  <c r="B75" i="25"/>
  <c r="O74" i="25"/>
  <c r="N74" i="25"/>
  <c r="M74" i="25"/>
  <c r="L74" i="25"/>
  <c r="K74" i="25"/>
  <c r="J74" i="25"/>
  <c r="I74" i="25"/>
  <c r="H74" i="25"/>
  <c r="G74" i="25"/>
  <c r="F74" i="25"/>
  <c r="E74" i="25"/>
  <c r="C74" i="25"/>
  <c r="B74" i="25"/>
  <c r="O73" i="25"/>
  <c r="N73" i="25"/>
  <c r="M73" i="25"/>
  <c r="L73" i="25"/>
  <c r="K73" i="25"/>
  <c r="J73" i="25"/>
  <c r="I73" i="25"/>
  <c r="S73" i="25" s="1"/>
  <c r="H73" i="25"/>
  <c r="G73" i="25"/>
  <c r="F73" i="25"/>
  <c r="C73" i="25"/>
  <c r="B73" i="25"/>
  <c r="S72" i="25"/>
  <c r="R72" i="25"/>
  <c r="Q72" i="25"/>
  <c r="P72" i="25"/>
  <c r="E72" i="25"/>
  <c r="U72" i="25" s="1"/>
  <c r="S71" i="25"/>
  <c r="R71" i="25"/>
  <c r="Q71" i="25"/>
  <c r="U71" i="25" s="1"/>
  <c r="P71" i="25"/>
  <c r="T71" i="25" s="1"/>
  <c r="E71" i="25"/>
  <c r="O69" i="25"/>
  <c r="N69" i="25"/>
  <c r="M69" i="25"/>
  <c r="L69" i="25"/>
  <c r="K69" i="25"/>
  <c r="J69" i="25"/>
  <c r="I69" i="25"/>
  <c r="H69" i="25"/>
  <c r="G69" i="25"/>
  <c r="F69" i="25"/>
  <c r="C69" i="25"/>
  <c r="B69" i="25"/>
  <c r="O68" i="25"/>
  <c r="N68" i="25"/>
  <c r="M68" i="25"/>
  <c r="L68" i="25"/>
  <c r="K68" i="25"/>
  <c r="J68" i="25"/>
  <c r="I68" i="25"/>
  <c r="S68" i="25" s="1"/>
  <c r="H68" i="25"/>
  <c r="R68" i="25" s="1"/>
  <c r="G68" i="25"/>
  <c r="F68" i="25"/>
  <c r="C68" i="25"/>
  <c r="B68" i="25"/>
  <c r="S67" i="25"/>
  <c r="R67" i="25"/>
  <c r="Q67" i="25"/>
  <c r="P67" i="25"/>
  <c r="E67" i="25"/>
  <c r="U67" i="25" s="1"/>
  <c r="U66" i="25"/>
  <c r="T66" i="25"/>
  <c r="S66" i="25"/>
  <c r="R66" i="25"/>
  <c r="Q66" i="25"/>
  <c r="P66" i="25"/>
  <c r="E66" i="25"/>
  <c r="S65" i="25"/>
  <c r="R65" i="25"/>
  <c r="Q65" i="25"/>
  <c r="P65" i="25"/>
  <c r="E65" i="25"/>
  <c r="T65" i="25" s="1"/>
  <c r="S64" i="25"/>
  <c r="R64" i="25"/>
  <c r="Q64" i="25"/>
  <c r="P64" i="25"/>
  <c r="E64" i="25"/>
  <c r="S63" i="25"/>
  <c r="R63" i="25"/>
  <c r="Q63" i="25"/>
  <c r="P63" i="25"/>
  <c r="E63" i="25"/>
  <c r="U63" i="25" s="1"/>
  <c r="O61" i="25"/>
  <c r="N61" i="25"/>
  <c r="M61" i="25"/>
  <c r="L61" i="25"/>
  <c r="K61" i="25"/>
  <c r="J61" i="25"/>
  <c r="I61" i="25"/>
  <c r="S61" i="25" s="1"/>
  <c r="H61" i="25"/>
  <c r="R61" i="25" s="1"/>
  <c r="C61" i="25"/>
  <c r="B61" i="25"/>
  <c r="S60" i="25"/>
  <c r="R60" i="25"/>
  <c r="Q60" i="25"/>
  <c r="P60" i="25"/>
  <c r="E60" i="25"/>
  <c r="U60" i="25" s="1"/>
  <c r="U59" i="25"/>
  <c r="S59" i="25"/>
  <c r="R59" i="25"/>
  <c r="Q59" i="25"/>
  <c r="P59" i="25"/>
  <c r="E59" i="25"/>
  <c r="T59" i="25" s="1"/>
  <c r="S58" i="25"/>
  <c r="R58" i="25"/>
  <c r="Q58" i="25"/>
  <c r="P58" i="25"/>
  <c r="E58" i="25"/>
  <c r="T58" i="25" s="1"/>
  <c r="T57" i="25"/>
  <c r="S57" i="25"/>
  <c r="R57" i="25"/>
  <c r="Q57" i="25"/>
  <c r="P57" i="25"/>
  <c r="E57" i="25"/>
  <c r="U57" i="25" s="1"/>
  <c r="O55" i="25"/>
  <c r="N55" i="25"/>
  <c r="M55" i="25"/>
  <c r="L55" i="25"/>
  <c r="K55" i="25"/>
  <c r="J55" i="25"/>
  <c r="I55" i="25"/>
  <c r="H55" i="25"/>
  <c r="G55" i="25"/>
  <c r="F55" i="25"/>
  <c r="C55" i="25"/>
  <c r="B55" i="25"/>
  <c r="E55" i="25" s="1"/>
  <c r="U54" i="25"/>
  <c r="T54" i="25"/>
  <c r="S54" i="25"/>
  <c r="R54" i="25"/>
  <c r="Q54" i="25"/>
  <c r="P54" i="25"/>
  <c r="E54" i="25"/>
  <c r="U53" i="25"/>
  <c r="S53" i="25"/>
  <c r="R53" i="25"/>
  <c r="Q53" i="25"/>
  <c r="P53" i="25"/>
  <c r="T53" i="25" s="1"/>
  <c r="E53" i="25"/>
  <c r="S52" i="25"/>
  <c r="R52" i="25"/>
  <c r="Q52" i="25"/>
  <c r="P52" i="25"/>
  <c r="E52" i="25"/>
  <c r="S51" i="25"/>
  <c r="R51" i="25"/>
  <c r="Q51" i="25"/>
  <c r="P51" i="25"/>
  <c r="E51" i="25"/>
  <c r="T51" i="25" s="1"/>
  <c r="S50" i="25"/>
  <c r="R50" i="25"/>
  <c r="Q50" i="25"/>
  <c r="P50" i="25"/>
  <c r="E50" i="25"/>
  <c r="T50" i="25" s="1"/>
  <c r="S49" i="25"/>
  <c r="R49" i="25"/>
  <c r="Q49" i="25"/>
  <c r="P49" i="25"/>
  <c r="E49" i="25"/>
  <c r="T49" i="25" s="1"/>
  <c r="S48" i="25"/>
  <c r="R48" i="25"/>
  <c r="Q48" i="25"/>
  <c r="P48" i="25"/>
  <c r="E48" i="25"/>
  <c r="U47" i="25"/>
  <c r="S47" i="25"/>
  <c r="R47" i="25"/>
  <c r="Q47" i="25"/>
  <c r="P47" i="25"/>
  <c r="E47" i="25"/>
  <c r="T47" i="25" s="1"/>
  <c r="U46" i="25"/>
  <c r="T46" i="25"/>
  <c r="S46" i="25"/>
  <c r="R46" i="25"/>
  <c r="Q46" i="25"/>
  <c r="P46" i="25"/>
  <c r="E46" i="25"/>
  <c r="U45" i="25"/>
  <c r="S45" i="25"/>
  <c r="R45" i="25"/>
  <c r="Q45" i="25"/>
  <c r="P45" i="25"/>
  <c r="E45" i="25"/>
  <c r="T45" i="25" s="1"/>
  <c r="S44" i="25"/>
  <c r="R44" i="25"/>
  <c r="Q44" i="25"/>
  <c r="P44" i="25"/>
  <c r="E44" i="25"/>
  <c r="U44" i="25" s="1"/>
  <c r="O42" i="25"/>
  <c r="N42" i="25"/>
  <c r="M42" i="25"/>
  <c r="L42" i="25"/>
  <c r="K42" i="25"/>
  <c r="J42" i="25"/>
  <c r="I42" i="25"/>
  <c r="S42" i="25" s="1"/>
  <c r="H42" i="25"/>
  <c r="R42" i="25" s="1"/>
  <c r="G42" i="25"/>
  <c r="F42" i="25"/>
  <c r="C42" i="25"/>
  <c r="B42" i="25"/>
  <c r="E42" i="25" s="1"/>
  <c r="S41" i="25"/>
  <c r="R41" i="25"/>
  <c r="Q41" i="25"/>
  <c r="P41" i="25"/>
  <c r="E41" i="25"/>
  <c r="U41" i="25" s="1"/>
  <c r="S40" i="25"/>
  <c r="R40" i="25"/>
  <c r="Q40" i="25"/>
  <c r="P40" i="25"/>
  <c r="E40" i="25"/>
  <c r="T40" i="25" s="1"/>
  <c r="T39" i="25"/>
  <c r="S39" i="25"/>
  <c r="R39" i="25"/>
  <c r="Q39" i="25"/>
  <c r="P39" i="25"/>
  <c r="E39" i="25"/>
  <c r="U39" i="25" s="1"/>
  <c r="S38" i="25"/>
  <c r="R38" i="25"/>
  <c r="Q38" i="25"/>
  <c r="P38" i="25"/>
  <c r="E38" i="25"/>
  <c r="U38" i="25" s="1"/>
  <c r="S37" i="25"/>
  <c r="R37" i="25"/>
  <c r="Q37" i="25"/>
  <c r="P37" i="25"/>
  <c r="E37" i="25"/>
  <c r="U37" i="25" s="1"/>
  <c r="O35" i="25"/>
  <c r="N35" i="25"/>
  <c r="M35" i="25"/>
  <c r="L35" i="25"/>
  <c r="K35" i="25"/>
  <c r="J35" i="25"/>
  <c r="I35" i="25"/>
  <c r="Q35" i="25" s="1"/>
  <c r="H35" i="25"/>
  <c r="G35" i="25"/>
  <c r="F35" i="25"/>
  <c r="E35" i="25"/>
  <c r="C35" i="25"/>
  <c r="B35" i="25"/>
  <c r="S34" i="25"/>
  <c r="R34" i="25"/>
  <c r="Q34" i="25"/>
  <c r="P34" i="25"/>
  <c r="E34" i="25"/>
  <c r="U34" i="25" s="1"/>
  <c r="O32" i="25"/>
  <c r="N32" i="25"/>
  <c r="M32" i="25"/>
  <c r="L32" i="25"/>
  <c r="K32" i="25"/>
  <c r="J32" i="25"/>
  <c r="I32" i="25"/>
  <c r="H32" i="25"/>
  <c r="G32" i="25"/>
  <c r="F32" i="25"/>
  <c r="E32" i="25"/>
  <c r="C32" i="25"/>
  <c r="B32" i="25"/>
  <c r="S31" i="25"/>
  <c r="R31" i="25"/>
  <c r="Q31" i="25"/>
  <c r="P31" i="25"/>
  <c r="E31" i="25"/>
  <c r="U31" i="25" s="1"/>
  <c r="S30" i="25"/>
  <c r="R30" i="25"/>
  <c r="Q30" i="25"/>
  <c r="P30" i="25"/>
  <c r="E30" i="25"/>
  <c r="U30" i="25" s="1"/>
  <c r="S29" i="25"/>
  <c r="R29" i="25"/>
  <c r="Q29" i="25"/>
  <c r="P29" i="25"/>
  <c r="E29" i="25"/>
  <c r="S28" i="25"/>
  <c r="R28" i="25"/>
  <c r="Q28" i="25"/>
  <c r="P28" i="25"/>
  <c r="E28" i="25"/>
  <c r="T28" i="25" s="1"/>
  <c r="O26" i="25"/>
  <c r="N26" i="25"/>
  <c r="M26" i="25"/>
  <c r="L26" i="25"/>
  <c r="K26" i="25"/>
  <c r="J26" i="25"/>
  <c r="I26" i="25"/>
  <c r="S26" i="25" s="1"/>
  <c r="H26" i="25"/>
  <c r="G26" i="25"/>
  <c r="F26" i="25"/>
  <c r="C26" i="25"/>
  <c r="E26" i="25" s="1"/>
  <c r="B26" i="25"/>
  <c r="T25" i="25"/>
  <c r="S25" i="25"/>
  <c r="R25" i="25"/>
  <c r="Q25" i="25"/>
  <c r="P25" i="25"/>
  <c r="E25" i="25"/>
  <c r="U25" i="25" s="1"/>
  <c r="U24" i="25"/>
  <c r="S24" i="25"/>
  <c r="R24" i="25"/>
  <c r="Q24" i="25"/>
  <c r="P24" i="25"/>
  <c r="E24" i="25"/>
  <c r="T24" i="25" s="1"/>
  <c r="T23" i="25"/>
  <c r="S23" i="25"/>
  <c r="R23" i="25"/>
  <c r="Q23" i="25"/>
  <c r="P23" i="25"/>
  <c r="E23" i="25"/>
  <c r="S22" i="25"/>
  <c r="R22" i="25"/>
  <c r="Q22" i="25"/>
  <c r="P22" i="25"/>
  <c r="E22" i="25"/>
  <c r="U22" i="25" s="1"/>
  <c r="S21" i="25"/>
  <c r="R21" i="25"/>
  <c r="Q21" i="25"/>
  <c r="P21" i="25"/>
  <c r="E21" i="25"/>
  <c r="U21" i="25" s="1"/>
  <c r="S20" i="25"/>
  <c r="R20" i="25"/>
  <c r="Q20" i="25"/>
  <c r="P20" i="25"/>
  <c r="E20" i="25"/>
  <c r="U20" i="25" s="1"/>
  <c r="U19" i="25"/>
  <c r="T19" i="25"/>
  <c r="S19" i="25"/>
  <c r="R19" i="25"/>
  <c r="Q19" i="25"/>
  <c r="P19" i="25"/>
  <c r="E19" i="25"/>
  <c r="O17" i="25"/>
  <c r="N17" i="25"/>
  <c r="M17" i="25"/>
  <c r="L17" i="25"/>
  <c r="K17" i="25"/>
  <c r="S17" i="25" s="1"/>
  <c r="J17" i="25"/>
  <c r="I17" i="25"/>
  <c r="H17" i="25"/>
  <c r="P17" i="25" s="1"/>
  <c r="G17" i="25"/>
  <c r="F17" i="25"/>
  <c r="E17" i="25"/>
  <c r="C17" i="25"/>
  <c r="B17" i="25"/>
  <c r="U16" i="25"/>
  <c r="S16" i="25"/>
  <c r="R16" i="25"/>
  <c r="Q16" i="25"/>
  <c r="P16" i="25"/>
  <c r="E16" i="25"/>
  <c r="T16" i="25" s="1"/>
  <c r="S15" i="25"/>
  <c r="R15" i="25"/>
  <c r="Q15" i="25"/>
  <c r="P15" i="25"/>
  <c r="E15" i="25"/>
  <c r="T15" i="25" s="1"/>
  <c r="S14" i="25"/>
  <c r="R14" i="25"/>
  <c r="Q14" i="25"/>
  <c r="P14" i="25"/>
  <c r="E14" i="25"/>
  <c r="U14" i="25" s="1"/>
  <c r="S13" i="25"/>
  <c r="R13" i="25"/>
  <c r="Q13" i="25"/>
  <c r="P13" i="25"/>
  <c r="E13" i="25"/>
  <c r="S12" i="25"/>
  <c r="R12" i="25"/>
  <c r="Q12" i="25"/>
  <c r="P12" i="25"/>
  <c r="E12" i="25"/>
  <c r="S11" i="25"/>
  <c r="R11" i="25"/>
  <c r="Q11" i="25"/>
  <c r="P11" i="25"/>
  <c r="E11" i="25"/>
  <c r="U11" i="25" s="1"/>
  <c r="S10" i="25"/>
  <c r="R10" i="25"/>
  <c r="Q10" i="25"/>
  <c r="P10" i="25"/>
  <c r="E10" i="25"/>
  <c r="S9" i="25"/>
  <c r="R9" i="25"/>
  <c r="Q9" i="25"/>
  <c r="P9" i="25"/>
  <c r="E9" i="25"/>
  <c r="U96" i="24"/>
  <c r="S96" i="24"/>
  <c r="R96" i="24"/>
  <c r="Q96" i="24"/>
  <c r="P96" i="24"/>
  <c r="E96" i="24"/>
  <c r="T96" i="24" s="1"/>
  <c r="S95" i="24"/>
  <c r="R95" i="24"/>
  <c r="Q95" i="24"/>
  <c r="P95" i="24"/>
  <c r="E95" i="24"/>
  <c r="T95" i="24" s="1"/>
  <c r="S94" i="24"/>
  <c r="R94" i="24"/>
  <c r="Q94" i="24"/>
  <c r="P94" i="24"/>
  <c r="E94" i="24"/>
  <c r="U93" i="24"/>
  <c r="S93" i="24"/>
  <c r="R93" i="24"/>
  <c r="Q93" i="24"/>
  <c r="P93" i="24"/>
  <c r="E93" i="24"/>
  <c r="T93" i="24" s="1"/>
  <c r="S92" i="24"/>
  <c r="R92" i="24"/>
  <c r="Q92" i="24"/>
  <c r="P92" i="24"/>
  <c r="E92" i="24"/>
  <c r="U92" i="24" s="1"/>
  <c r="S91" i="24"/>
  <c r="R91" i="24"/>
  <c r="Q91" i="24"/>
  <c r="P91" i="24"/>
  <c r="E91" i="24"/>
  <c r="U91" i="24" s="1"/>
  <c r="S90" i="24"/>
  <c r="R90" i="24"/>
  <c r="Q90" i="24"/>
  <c r="P90" i="24"/>
  <c r="E90" i="24"/>
  <c r="U90" i="24" s="1"/>
  <c r="S89" i="24"/>
  <c r="R89" i="24"/>
  <c r="Q89" i="24"/>
  <c r="P89" i="24"/>
  <c r="E89" i="24"/>
  <c r="U89" i="24" s="1"/>
  <c r="U88" i="24"/>
  <c r="S88" i="24"/>
  <c r="R88" i="24"/>
  <c r="Q88" i="24"/>
  <c r="P88" i="24"/>
  <c r="E88" i="24"/>
  <c r="T88" i="24" s="1"/>
  <c r="O75" i="24"/>
  <c r="N75" i="24"/>
  <c r="M75" i="24"/>
  <c r="L75" i="24"/>
  <c r="K75" i="24"/>
  <c r="J75" i="24"/>
  <c r="I75" i="24"/>
  <c r="H75" i="24"/>
  <c r="G75" i="24"/>
  <c r="F75" i="24"/>
  <c r="C75" i="24"/>
  <c r="B75" i="24"/>
  <c r="O74" i="24"/>
  <c r="N74" i="24"/>
  <c r="M74" i="24"/>
  <c r="L74" i="24"/>
  <c r="K74" i="24"/>
  <c r="J74" i="24"/>
  <c r="I74" i="24"/>
  <c r="Q74" i="24" s="1"/>
  <c r="H74" i="24"/>
  <c r="G74" i="24"/>
  <c r="F74" i="24"/>
  <c r="C74" i="24"/>
  <c r="B74" i="24"/>
  <c r="E74" i="24" s="1"/>
  <c r="O73" i="24"/>
  <c r="N73" i="24"/>
  <c r="M73" i="24"/>
  <c r="L73" i="24"/>
  <c r="K73" i="24"/>
  <c r="J73" i="24"/>
  <c r="I73" i="24"/>
  <c r="Q73" i="24" s="1"/>
  <c r="H73" i="24"/>
  <c r="P73" i="24" s="1"/>
  <c r="G73" i="24"/>
  <c r="F73" i="24"/>
  <c r="E73" i="24"/>
  <c r="C73" i="24"/>
  <c r="B73" i="24"/>
  <c r="S72" i="24"/>
  <c r="R72" i="24"/>
  <c r="Q72" i="24"/>
  <c r="P72" i="24"/>
  <c r="E72" i="24"/>
  <c r="U72" i="24" s="1"/>
  <c r="S71" i="24"/>
  <c r="R71" i="24"/>
  <c r="Q71" i="24"/>
  <c r="P71" i="24"/>
  <c r="E71" i="24"/>
  <c r="O69" i="24"/>
  <c r="N69" i="24"/>
  <c r="M69" i="24"/>
  <c r="L69" i="24"/>
  <c r="K69" i="24"/>
  <c r="J69" i="24"/>
  <c r="I69" i="24"/>
  <c r="H69" i="24"/>
  <c r="G69" i="24"/>
  <c r="F69" i="24"/>
  <c r="C69" i="24"/>
  <c r="B69" i="24"/>
  <c r="O68" i="24"/>
  <c r="N68" i="24"/>
  <c r="M68" i="24"/>
  <c r="L68" i="24"/>
  <c r="K68" i="24"/>
  <c r="J68" i="24"/>
  <c r="I68" i="24"/>
  <c r="S68" i="24" s="1"/>
  <c r="H68" i="24"/>
  <c r="R68" i="24" s="1"/>
  <c r="G68" i="24"/>
  <c r="F68" i="24"/>
  <c r="C68" i="24"/>
  <c r="B68" i="24"/>
  <c r="S67" i="24"/>
  <c r="R67" i="24"/>
  <c r="Q67" i="24"/>
  <c r="P67" i="24"/>
  <c r="E67" i="24"/>
  <c r="U67" i="24" s="1"/>
  <c r="S66" i="24"/>
  <c r="R66" i="24"/>
  <c r="Q66" i="24"/>
  <c r="P66" i="24"/>
  <c r="E66" i="24"/>
  <c r="U66" i="24" s="1"/>
  <c r="S65" i="24"/>
  <c r="R65" i="24"/>
  <c r="Q65" i="24"/>
  <c r="P65" i="24"/>
  <c r="E65" i="24"/>
  <c r="T65" i="24" s="1"/>
  <c r="S64" i="24"/>
  <c r="R64" i="24"/>
  <c r="Q64" i="24"/>
  <c r="P64" i="24"/>
  <c r="E64" i="24"/>
  <c r="T64" i="24" s="1"/>
  <c r="S63" i="24"/>
  <c r="R63" i="24"/>
  <c r="Q63" i="24"/>
  <c r="P63" i="24"/>
  <c r="E63" i="24"/>
  <c r="O61" i="24"/>
  <c r="N61" i="24"/>
  <c r="M61" i="24"/>
  <c r="L61" i="24"/>
  <c r="K61" i="24"/>
  <c r="J61" i="24"/>
  <c r="I61" i="24"/>
  <c r="S61" i="24" s="1"/>
  <c r="H61" i="24"/>
  <c r="C61" i="24"/>
  <c r="B61" i="24"/>
  <c r="E61" i="24" s="1"/>
  <c r="S60" i="24"/>
  <c r="R60" i="24"/>
  <c r="Q60" i="24"/>
  <c r="P60" i="24"/>
  <c r="E60" i="24"/>
  <c r="U60" i="24" s="1"/>
  <c r="S59" i="24"/>
  <c r="R59" i="24"/>
  <c r="Q59" i="24"/>
  <c r="P59" i="24"/>
  <c r="E59" i="24"/>
  <c r="U59" i="24" s="1"/>
  <c r="S58" i="24"/>
  <c r="R58" i="24"/>
  <c r="Q58" i="24"/>
  <c r="P58" i="24"/>
  <c r="E58" i="24"/>
  <c r="U58" i="24" s="1"/>
  <c r="S57" i="24"/>
  <c r="R57" i="24"/>
  <c r="Q57" i="24"/>
  <c r="P57" i="24"/>
  <c r="E57" i="24"/>
  <c r="U57" i="24" s="1"/>
  <c r="O55" i="24"/>
  <c r="N55" i="24"/>
  <c r="M55" i="24"/>
  <c r="L55" i="24"/>
  <c r="K55" i="24"/>
  <c r="J55" i="24"/>
  <c r="I55" i="24"/>
  <c r="H55" i="24"/>
  <c r="G55" i="24"/>
  <c r="F55" i="24"/>
  <c r="C55" i="24"/>
  <c r="B55" i="24"/>
  <c r="S54" i="24"/>
  <c r="R54" i="24"/>
  <c r="Q54" i="24"/>
  <c r="P54" i="24"/>
  <c r="E54" i="24"/>
  <c r="U54" i="24" s="1"/>
  <c r="U53" i="24"/>
  <c r="S53" i="24"/>
  <c r="R53" i="24"/>
  <c r="Q53" i="24"/>
  <c r="P53" i="24"/>
  <c r="E53" i="24"/>
  <c r="T53" i="24" s="1"/>
  <c r="S52" i="24"/>
  <c r="R52" i="24"/>
  <c r="Q52" i="24"/>
  <c r="P52" i="24"/>
  <c r="E52" i="24"/>
  <c r="T52" i="24" s="1"/>
  <c r="S51" i="24"/>
  <c r="R51" i="24"/>
  <c r="Q51" i="24"/>
  <c r="P51" i="24"/>
  <c r="E51" i="24"/>
  <c r="T51" i="24" s="1"/>
  <c r="U50" i="24"/>
  <c r="T50" i="24"/>
  <c r="S50" i="24"/>
  <c r="R50" i="24"/>
  <c r="Q50" i="24"/>
  <c r="P50" i="24"/>
  <c r="E50" i="24"/>
  <c r="S49" i="24"/>
  <c r="R49" i="24"/>
  <c r="Q49" i="24"/>
  <c r="P49" i="24"/>
  <c r="E49" i="24"/>
  <c r="U49" i="24" s="1"/>
  <c r="S48" i="24"/>
  <c r="R48" i="24"/>
  <c r="Q48" i="24"/>
  <c r="P48" i="24"/>
  <c r="E48" i="24"/>
  <c r="U48" i="24" s="1"/>
  <c r="S47" i="24"/>
  <c r="R47" i="24"/>
  <c r="Q47" i="24"/>
  <c r="P47" i="24"/>
  <c r="E47" i="24"/>
  <c r="U47" i="24" s="1"/>
  <c r="S46" i="24"/>
  <c r="R46" i="24"/>
  <c r="Q46" i="24"/>
  <c r="P46" i="24"/>
  <c r="E46" i="24"/>
  <c r="U46" i="24" s="1"/>
  <c r="U45" i="24"/>
  <c r="S45" i="24"/>
  <c r="R45" i="24"/>
  <c r="Q45" i="24"/>
  <c r="P45" i="24"/>
  <c r="E45" i="24"/>
  <c r="S44" i="24"/>
  <c r="R44" i="24"/>
  <c r="Q44" i="24"/>
  <c r="P44" i="24"/>
  <c r="E44" i="24"/>
  <c r="T44" i="24" s="1"/>
  <c r="O42" i="24"/>
  <c r="N42" i="24"/>
  <c r="M42" i="24"/>
  <c r="L42" i="24"/>
  <c r="K42" i="24"/>
  <c r="J42" i="24"/>
  <c r="I42" i="24"/>
  <c r="H42" i="24"/>
  <c r="G42" i="24"/>
  <c r="F42" i="24"/>
  <c r="C42" i="24"/>
  <c r="B42" i="24"/>
  <c r="S41" i="24"/>
  <c r="R41" i="24"/>
  <c r="Q41" i="24"/>
  <c r="P41" i="24"/>
  <c r="E41" i="24"/>
  <c r="T41" i="24" s="1"/>
  <c r="U40" i="24"/>
  <c r="T40" i="24"/>
  <c r="S40" i="24"/>
  <c r="R40" i="24"/>
  <c r="Q40" i="24"/>
  <c r="P40" i="24"/>
  <c r="E40" i="24"/>
  <c r="S39" i="24"/>
  <c r="R39" i="24"/>
  <c r="Q39" i="24"/>
  <c r="P39" i="24"/>
  <c r="E39" i="24"/>
  <c r="S38" i="24"/>
  <c r="R38" i="24"/>
  <c r="Q38" i="24"/>
  <c r="P38" i="24"/>
  <c r="E38" i="24"/>
  <c r="T38" i="24" s="1"/>
  <c r="S37" i="24"/>
  <c r="R37" i="24"/>
  <c r="Q37" i="24"/>
  <c r="P37" i="24"/>
  <c r="E37" i="24"/>
  <c r="U37" i="24" s="1"/>
  <c r="O35" i="24"/>
  <c r="N35" i="24"/>
  <c r="M35" i="24"/>
  <c r="L35" i="24"/>
  <c r="K35" i="24"/>
  <c r="J35" i="24"/>
  <c r="I35" i="24"/>
  <c r="H35" i="24"/>
  <c r="R35" i="24" s="1"/>
  <c r="G35" i="24"/>
  <c r="F35" i="24"/>
  <c r="E35" i="24"/>
  <c r="C35" i="24"/>
  <c r="B35" i="24"/>
  <c r="S34" i="24"/>
  <c r="R34" i="24"/>
  <c r="Q34" i="24"/>
  <c r="P34" i="24"/>
  <c r="E34" i="24"/>
  <c r="U34" i="24" s="1"/>
  <c r="O32" i="24"/>
  <c r="N32" i="24"/>
  <c r="M32" i="24"/>
  <c r="L32" i="24"/>
  <c r="K32" i="24"/>
  <c r="J32" i="24"/>
  <c r="I32" i="24"/>
  <c r="S32" i="24" s="1"/>
  <c r="H32" i="24"/>
  <c r="R32" i="24" s="1"/>
  <c r="G32" i="24"/>
  <c r="F32" i="24"/>
  <c r="C32" i="24"/>
  <c r="B32" i="24"/>
  <c r="E32" i="24" s="1"/>
  <c r="S31" i="24"/>
  <c r="R31" i="24"/>
  <c r="Q31" i="24"/>
  <c r="P31" i="24"/>
  <c r="E31" i="24"/>
  <c r="U31" i="24" s="1"/>
  <c r="S30" i="24"/>
  <c r="R30" i="24"/>
  <c r="Q30" i="24"/>
  <c r="P30" i="24"/>
  <c r="E30" i="24"/>
  <c r="U30" i="24" s="1"/>
  <c r="S29" i="24"/>
  <c r="R29" i="24"/>
  <c r="Q29" i="24"/>
  <c r="P29" i="24"/>
  <c r="E29" i="24"/>
  <c r="U29" i="24" s="1"/>
  <c r="U28" i="24"/>
  <c r="S28" i="24"/>
  <c r="R28" i="24"/>
  <c r="Q28" i="24"/>
  <c r="P28" i="24"/>
  <c r="E28" i="24"/>
  <c r="T28" i="24" s="1"/>
  <c r="O26" i="24"/>
  <c r="N26" i="24"/>
  <c r="M26" i="24"/>
  <c r="L26" i="24"/>
  <c r="K26" i="24"/>
  <c r="J26" i="24"/>
  <c r="I26" i="24"/>
  <c r="H26" i="24"/>
  <c r="G26" i="24"/>
  <c r="F26" i="24"/>
  <c r="C26" i="24"/>
  <c r="B26" i="24"/>
  <c r="E26" i="24" s="1"/>
  <c r="S25" i="24"/>
  <c r="R25" i="24"/>
  <c r="Q25" i="24"/>
  <c r="P25" i="24"/>
  <c r="E25" i="24"/>
  <c r="T25" i="24" s="1"/>
  <c r="S24" i="24"/>
  <c r="R24" i="24"/>
  <c r="Q24" i="24"/>
  <c r="P24" i="24"/>
  <c r="E24" i="24"/>
  <c r="T24" i="24" s="1"/>
  <c r="T23" i="24"/>
  <c r="S23" i="24"/>
  <c r="R23" i="24"/>
  <c r="Q23" i="24"/>
  <c r="U23" i="24" s="1"/>
  <c r="P23" i="24"/>
  <c r="E23" i="24"/>
  <c r="S22" i="24"/>
  <c r="R22" i="24"/>
  <c r="Q22" i="24"/>
  <c r="P22" i="24"/>
  <c r="E22" i="24"/>
  <c r="U22" i="24" s="1"/>
  <c r="T21" i="24"/>
  <c r="S21" i="24"/>
  <c r="R21" i="24"/>
  <c r="Q21" i="24"/>
  <c r="P21" i="24"/>
  <c r="E21" i="24"/>
  <c r="U21" i="24" s="1"/>
  <c r="S20" i="24"/>
  <c r="R20" i="24"/>
  <c r="Q20" i="24"/>
  <c r="P20" i="24"/>
  <c r="E20" i="24"/>
  <c r="U20" i="24" s="1"/>
  <c r="S19" i="24"/>
  <c r="R19" i="24"/>
  <c r="Q19" i="24"/>
  <c r="P19" i="24"/>
  <c r="E19" i="24"/>
  <c r="U19" i="24" s="1"/>
  <c r="O17" i="24"/>
  <c r="N17" i="24"/>
  <c r="M17" i="24"/>
  <c r="L17" i="24"/>
  <c r="K17" i="24"/>
  <c r="S17" i="24" s="1"/>
  <c r="J17" i="24"/>
  <c r="I17" i="24"/>
  <c r="H17" i="24"/>
  <c r="R17" i="24" s="1"/>
  <c r="G17" i="24"/>
  <c r="F17" i="24"/>
  <c r="C17" i="24"/>
  <c r="E17" i="24" s="1"/>
  <c r="B17" i="24"/>
  <c r="S16" i="24"/>
  <c r="R16" i="24"/>
  <c r="Q16" i="24"/>
  <c r="P16" i="24"/>
  <c r="E16" i="24"/>
  <c r="S15" i="24"/>
  <c r="R15" i="24"/>
  <c r="Q15" i="24"/>
  <c r="P15" i="24"/>
  <c r="E15" i="24"/>
  <c r="U15" i="24" s="1"/>
  <c r="S14" i="24"/>
  <c r="R14" i="24"/>
  <c r="Q14" i="24"/>
  <c r="P14" i="24"/>
  <c r="E14" i="24"/>
  <c r="T14" i="24" s="1"/>
  <c r="S13" i="24"/>
  <c r="R13" i="24"/>
  <c r="Q13" i="24"/>
  <c r="P13" i="24"/>
  <c r="E13" i="24"/>
  <c r="T13" i="24" s="1"/>
  <c r="S12" i="24"/>
  <c r="R12" i="24"/>
  <c r="Q12" i="24"/>
  <c r="P12" i="24"/>
  <c r="E12" i="24"/>
  <c r="T12" i="24" s="1"/>
  <c r="S11" i="24"/>
  <c r="R11" i="24"/>
  <c r="Q11" i="24"/>
  <c r="P11" i="24"/>
  <c r="E11" i="24"/>
  <c r="S10" i="24"/>
  <c r="R10" i="24"/>
  <c r="Q10" i="24"/>
  <c r="U10" i="24" s="1"/>
  <c r="P10" i="24"/>
  <c r="T10" i="24" s="1"/>
  <c r="E10" i="24"/>
  <c r="S9" i="24"/>
  <c r="R9" i="24"/>
  <c r="Q9" i="24"/>
  <c r="P9" i="24"/>
  <c r="E9" i="24"/>
  <c r="U9" i="24" s="1"/>
  <c r="S96" i="23"/>
  <c r="R96" i="23"/>
  <c r="Q96" i="23"/>
  <c r="P96" i="23"/>
  <c r="E96" i="23"/>
  <c r="U96" i="23" s="1"/>
  <c r="S95" i="23"/>
  <c r="R95" i="23"/>
  <c r="Q95" i="23"/>
  <c r="P95" i="23"/>
  <c r="E95" i="23"/>
  <c r="U95" i="23" s="1"/>
  <c r="S94" i="23"/>
  <c r="R94" i="23"/>
  <c r="Q94" i="23"/>
  <c r="P94" i="23"/>
  <c r="E94" i="23"/>
  <c r="T94" i="23" s="1"/>
  <c r="S93" i="23"/>
  <c r="R93" i="23"/>
  <c r="Q93" i="23"/>
  <c r="P93" i="23"/>
  <c r="E93" i="23"/>
  <c r="T93" i="23" s="1"/>
  <c r="U92" i="23"/>
  <c r="T92" i="23"/>
  <c r="S92" i="23"/>
  <c r="R92" i="23"/>
  <c r="Q92" i="23"/>
  <c r="P92" i="23"/>
  <c r="E92" i="23"/>
  <c r="T91" i="23"/>
  <c r="S91" i="23"/>
  <c r="R91" i="23"/>
  <c r="Q91" i="23"/>
  <c r="P91" i="23"/>
  <c r="E91" i="23"/>
  <c r="U91" i="23" s="1"/>
  <c r="S90" i="23"/>
  <c r="R90" i="23"/>
  <c r="Q90" i="23"/>
  <c r="P90" i="23"/>
  <c r="E90" i="23"/>
  <c r="S89" i="23"/>
  <c r="R89" i="23"/>
  <c r="Q89" i="23"/>
  <c r="P89" i="23"/>
  <c r="E89" i="23"/>
  <c r="U89" i="23" s="1"/>
  <c r="S88" i="23"/>
  <c r="R88" i="23"/>
  <c r="Q88" i="23"/>
  <c r="P88" i="23"/>
  <c r="E88" i="23"/>
  <c r="U88" i="23" s="1"/>
  <c r="O75" i="23"/>
  <c r="N75" i="23"/>
  <c r="M75" i="23"/>
  <c r="L75" i="23"/>
  <c r="K75" i="23"/>
  <c r="J75" i="23"/>
  <c r="I75" i="23"/>
  <c r="H75" i="23"/>
  <c r="G75" i="23"/>
  <c r="F75" i="23"/>
  <c r="C75" i="23"/>
  <c r="B75" i="23"/>
  <c r="O74" i="23"/>
  <c r="N74" i="23"/>
  <c r="M74" i="23"/>
  <c r="L74" i="23"/>
  <c r="K74" i="23"/>
  <c r="J74" i="23"/>
  <c r="I74" i="23"/>
  <c r="S74" i="23" s="1"/>
  <c r="H74" i="23"/>
  <c r="G74" i="23"/>
  <c r="F74" i="23"/>
  <c r="C74" i="23"/>
  <c r="B74" i="23"/>
  <c r="E74" i="23" s="1"/>
  <c r="O73" i="23"/>
  <c r="N73" i="23"/>
  <c r="M73" i="23"/>
  <c r="L73" i="23"/>
  <c r="K73" i="23"/>
  <c r="J73" i="23"/>
  <c r="I73" i="23"/>
  <c r="S73" i="23" s="1"/>
  <c r="H73" i="23"/>
  <c r="R73" i="23" s="1"/>
  <c r="G73" i="23"/>
  <c r="F73" i="23"/>
  <c r="C73" i="23"/>
  <c r="B73" i="23"/>
  <c r="E73" i="23" s="1"/>
  <c r="U72" i="23"/>
  <c r="T72" i="23"/>
  <c r="S72" i="23"/>
  <c r="R72" i="23"/>
  <c r="Q72" i="23"/>
  <c r="P72" i="23"/>
  <c r="E72" i="23"/>
  <c r="S71" i="23"/>
  <c r="R71" i="23"/>
  <c r="Q71" i="23"/>
  <c r="P71" i="23"/>
  <c r="E71" i="23"/>
  <c r="O69" i="23"/>
  <c r="N69" i="23"/>
  <c r="M69" i="23"/>
  <c r="L69" i="23"/>
  <c r="K69" i="23"/>
  <c r="J69" i="23"/>
  <c r="I69" i="23"/>
  <c r="H69" i="23"/>
  <c r="G69" i="23"/>
  <c r="F69" i="23"/>
  <c r="C69" i="23"/>
  <c r="B69" i="23"/>
  <c r="O68" i="23"/>
  <c r="N68" i="23"/>
  <c r="M68" i="23"/>
  <c r="L68" i="23"/>
  <c r="K68" i="23"/>
  <c r="J68" i="23"/>
  <c r="I68" i="23"/>
  <c r="S68" i="23" s="1"/>
  <c r="H68" i="23"/>
  <c r="R68" i="23" s="1"/>
  <c r="G68" i="23"/>
  <c r="F68" i="23"/>
  <c r="C68" i="23"/>
  <c r="B68" i="23"/>
  <c r="S67" i="23"/>
  <c r="R67" i="23"/>
  <c r="Q67" i="23"/>
  <c r="P67" i="23"/>
  <c r="E67" i="23"/>
  <c r="S66" i="23"/>
  <c r="R66" i="23"/>
  <c r="Q66" i="23"/>
  <c r="P66" i="23"/>
  <c r="E66" i="23"/>
  <c r="U66" i="23" s="1"/>
  <c r="S65" i="23"/>
  <c r="R65" i="23"/>
  <c r="Q65" i="23"/>
  <c r="P65" i="23"/>
  <c r="E65" i="23"/>
  <c r="U65" i="23" s="1"/>
  <c r="S64" i="23"/>
  <c r="R64" i="23"/>
  <c r="Q64" i="23"/>
  <c r="P64" i="23"/>
  <c r="E64" i="23"/>
  <c r="U64" i="23" s="1"/>
  <c r="S63" i="23"/>
  <c r="R63" i="23"/>
  <c r="Q63" i="23"/>
  <c r="P63" i="23"/>
  <c r="E63" i="23"/>
  <c r="U63" i="23" s="1"/>
  <c r="O61" i="23"/>
  <c r="N61" i="23"/>
  <c r="M61" i="23"/>
  <c r="L61" i="23"/>
  <c r="K61" i="23"/>
  <c r="J61" i="23"/>
  <c r="I61" i="23"/>
  <c r="S61" i="23" s="1"/>
  <c r="H61" i="23"/>
  <c r="C61" i="23"/>
  <c r="B61" i="23"/>
  <c r="T60" i="23"/>
  <c r="S60" i="23"/>
  <c r="R60" i="23"/>
  <c r="Q60" i="23"/>
  <c r="P60" i="23"/>
  <c r="E60" i="23"/>
  <c r="U60" i="23" s="1"/>
  <c r="S59" i="23"/>
  <c r="R59" i="23"/>
  <c r="Q59" i="23"/>
  <c r="P59" i="23"/>
  <c r="E59" i="23"/>
  <c r="T59" i="23" s="1"/>
  <c r="U58" i="23"/>
  <c r="S58" i="23"/>
  <c r="R58" i="23"/>
  <c r="Q58" i="23"/>
  <c r="P58" i="23"/>
  <c r="E58" i="23"/>
  <c r="T58" i="23" s="1"/>
  <c r="S57" i="23"/>
  <c r="R57" i="23"/>
  <c r="Q57" i="23"/>
  <c r="P57" i="23"/>
  <c r="E57" i="23"/>
  <c r="U57" i="23" s="1"/>
  <c r="O55" i="23"/>
  <c r="N55" i="23"/>
  <c r="M55" i="23"/>
  <c r="L55" i="23"/>
  <c r="K55" i="23"/>
  <c r="J55" i="23"/>
  <c r="I55" i="23"/>
  <c r="S55" i="23" s="1"/>
  <c r="H55" i="23"/>
  <c r="R55" i="23" s="1"/>
  <c r="G55" i="23"/>
  <c r="F55" i="23"/>
  <c r="C55" i="23"/>
  <c r="B55" i="23"/>
  <c r="S54" i="23"/>
  <c r="R54" i="23"/>
  <c r="Q54" i="23"/>
  <c r="P54" i="23"/>
  <c r="E54" i="23"/>
  <c r="U54" i="23" s="1"/>
  <c r="S53" i="23"/>
  <c r="R53" i="23"/>
  <c r="Q53" i="23"/>
  <c r="P53" i="23"/>
  <c r="E53" i="23"/>
  <c r="S52" i="23"/>
  <c r="R52" i="23"/>
  <c r="Q52" i="23"/>
  <c r="P52" i="23"/>
  <c r="E52" i="23"/>
  <c r="S51" i="23"/>
  <c r="R51" i="23"/>
  <c r="Q51" i="23"/>
  <c r="P51" i="23"/>
  <c r="E51" i="23"/>
  <c r="T51" i="23" s="1"/>
  <c r="U50" i="23"/>
  <c r="T50" i="23"/>
  <c r="S50" i="23"/>
  <c r="R50" i="23"/>
  <c r="Q50" i="23"/>
  <c r="P50" i="23"/>
  <c r="E50" i="23"/>
  <c r="U49" i="23"/>
  <c r="S49" i="23"/>
  <c r="R49" i="23"/>
  <c r="Q49" i="23"/>
  <c r="P49" i="23"/>
  <c r="E49" i="23"/>
  <c r="T49" i="23" s="1"/>
  <c r="S48" i="23"/>
  <c r="R48" i="23"/>
  <c r="Q48" i="23"/>
  <c r="P48" i="23"/>
  <c r="E48" i="23"/>
  <c r="U48" i="23" s="1"/>
  <c r="S47" i="23"/>
  <c r="R47" i="23"/>
  <c r="Q47" i="23"/>
  <c r="P47" i="23"/>
  <c r="E47" i="23"/>
  <c r="U47" i="23" s="1"/>
  <c r="S46" i="23"/>
  <c r="R46" i="23"/>
  <c r="Q46" i="23"/>
  <c r="P46" i="23"/>
  <c r="E46" i="23"/>
  <c r="U46" i="23" s="1"/>
  <c r="S45" i="23"/>
  <c r="R45" i="23"/>
  <c r="Q45" i="23"/>
  <c r="P45" i="23"/>
  <c r="E45" i="23"/>
  <c r="S44" i="23"/>
  <c r="R44" i="23"/>
  <c r="Q44" i="23"/>
  <c r="P44" i="23"/>
  <c r="E44" i="23"/>
  <c r="O42" i="23"/>
  <c r="N42" i="23"/>
  <c r="M42" i="23"/>
  <c r="L42" i="23"/>
  <c r="K42" i="23"/>
  <c r="J42" i="23"/>
  <c r="I42" i="23"/>
  <c r="S42" i="23" s="1"/>
  <c r="H42" i="23"/>
  <c r="G42" i="23"/>
  <c r="F42" i="23"/>
  <c r="C42" i="23"/>
  <c r="B42" i="23"/>
  <c r="S41" i="23"/>
  <c r="R41" i="23"/>
  <c r="Q41" i="23"/>
  <c r="P41" i="23"/>
  <c r="E41" i="23"/>
  <c r="S40" i="23"/>
  <c r="R40" i="23"/>
  <c r="Q40" i="23"/>
  <c r="P40" i="23"/>
  <c r="E40" i="23"/>
  <c r="S39" i="23"/>
  <c r="R39" i="23"/>
  <c r="Q39" i="23"/>
  <c r="P39" i="23"/>
  <c r="E39" i="23"/>
  <c r="T39" i="23" s="1"/>
  <c r="T38" i="23"/>
  <c r="S38" i="23"/>
  <c r="R38" i="23"/>
  <c r="Q38" i="23"/>
  <c r="U38" i="23" s="1"/>
  <c r="P38" i="23"/>
  <c r="E38" i="23"/>
  <c r="U37" i="23"/>
  <c r="S37" i="23"/>
  <c r="R37" i="23"/>
  <c r="Q37" i="23"/>
  <c r="P37" i="23"/>
  <c r="T37" i="23" s="1"/>
  <c r="E37" i="23"/>
  <c r="O35" i="23"/>
  <c r="N35" i="23"/>
  <c r="M35" i="23"/>
  <c r="L35" i="23"/>
  <c r="K35" i="23"/>
  <c r="J35" i="23"/>
  <c r="R35" i="23" s="1"/>
  <c r="I35" i="23"/>
  <c r="H35" i="23"/>
  <c r="G35" i="23"/>
  <c r="F35" i="23"/>
  <c r="C35" i="23"/>
  <c r="B35" i="23"/>
  <c r="E35" i="23" s="1"/>
  <c r="S34" i="23"/>
  <c r="R34" i="23"/>
  <c r="Q34" i="23"/>
  <c r="P34" i="23"/>
  <c r="E34" i="23"/>
  <c r="O32" i="23"/>
  <c r="N32" i="23"/>
  <c r="M32" i="23"/>
  <c r="L32" i="23"/>
  <c r="K32" i="23"/>
  <c r="J32" i="23"/>
  <c r="I32" i="23"/>
  <c r="S32" i="23" s="1"/>
  <c r="H32" i="23"/>
  <c r="R32" i="23" s="1"/>
  <c r="G32" i="23"/>
  <c r="F32" i="23"/>
  <c r="C32" i="23"/>
  <c r="B32" i="23"/>
  <c r="S31" i="23"/>
  <c r="R31" i="23"/>
  <c r="Q31" i="23"/>
  <c r="P31" i="23"/>
  <c r="E31" i="23"/>
  <c r="S30" i="23"/>
  <c r="R30" i="23"/>
  <c r="Q30" i="23"/>
  <c r="P30" i="23"/>
  <c r="E30" i="23"/>
  <c r="S29" i="23"/>
  <c r="R29" i="23"/>
  <c r="Q29" i="23"/>
  <c r="P29" i="23"/>
  <c r="E29" i="23"/>
  <c r="U29" i="23" s="1"/>
  <c r="S28" i="23"/>
  <c r="R28" i="23"/>
  <c r="Q28" i="23"/>
  <c r="P28" i="23"/>
  <c r="E28" i="23"/>
  <c r="O26" i="23"/>
  <c r="N26" i="23"/>
  <c r="M26" i="23"/>
  <c r="L26" i="23"/>
  <c r="K26" i="23"/>
  <c r="S26" i="23" s="1"/>
  <c r="J26" i="23"/>
  <c r="R26" i="23" s="1"/>
  <c r="I26" i="23"/>
  <c r="H26" i="23"/>
  <c r="G26" i="23"/>
  <c r="F26" i="23"/>
  <c r="C26" i="23"/>
  <c r="B26" i="23"/>
  <c r="S25" i="23"/>
  <c r="R25" i="23"/>
  <c r="Q25" i="23"/>
  <c r="P25" i="23"/>
  <c r="E25" i="23"/>
  <c r="S24" i="23"/>
  <c r="R24" i="23"/>
  <c r="Q24" i="23"/>
  <c r="P24" i="23"/>
  <c r="E24" i="23"/>
  <c r="S23" i="23"/>
  <c r="R23" i="23"/>
  <c r="Q23" i="23"/>
  <c r="P23" i="23"/>
  <c r="E23" i="23"/>
  <c r="U22" i="23"/>
  <c r="S22" i="23"/>
  <c r="R22" i="23"/>
  <c r="Q22" i="23"/>
  <c r="P22" i="23"/>
  <c r="E22" i="23"/>
  <c r="T22" i="23" s="1"/>
  <c r="S21" i="23"/>
  <c r="R21" i="23"/>
  <c r="Q21" i="23"/>
  <c r="P21" i="23"/>
  <c r="E21" i="23"/>
  <c r="T21" i="23" s="1"/>
  <c r="U20" i="23"/>
  <c r="S20" i="23"/>
  <c r="R20" i="23"/>
  <c r="Q20" i="23"/>
  <c r="P20" i="23"/>
  <c r="E20" i="23"/>
  <c r="T20" i="23" s="1"/>
  <c r="T19" i="23"/>
  <c r="S19" i="23"/>
  <c r="R19" i="23"/>
  <c r="Q19" i="23"/>
  <c r="P19" i="23"/>
  <c r="E19" i="23"/>
  <c r="U19" i="23" s="1"/>
  <c r="O17" i="23"/>
  <c r="N17" i="23"/>
  <c r="M17" i="23"/>
  <c r="L17" i="23"/>
  <c r="K17" i="23"/>
  <c r="J17" i="23"/>
  <c r="I17" i="23"/>
  <c r="S17" i="23" s="1"/>
  <c r="H17" i="23"/>
  <c r="G17" i="23"/>
  <c r="F17" i="23"/>
  <c r="C17" i="23"/>
  <c r="E17" i="23" s="1"/>
  <c r="B17" i="23"/>
  <c r="S16" i="23"/>
  <c r="R16" i="23"/>
  <c r="Q16" i="23"/>
  <c r="P16" i="23"/>
  <c r="E16" i="23"/>
  <c r="U16" i="23" s="1"/>
  <c r="S15" i="23"/>
  <c r="R15" i="23"/>
  <c r="Q15" i="23"/>
  <c r="P15" i="23"/>
  <c r="E15" i="23"/>
  <c r="U15" i="23" s="1"/>
  <c r="S14" i="23"/>
  <c r="R14" i="23"/>
  <c r="Q14" i="23"/>
  <c r="P14" i="23"/>
  <c r="E14" i="23"/>
  <c r="S13" i="23"/>
  <c r="R13" i="23"/>
  <c r="Q13" i="23"/>
  <c r="P13" i="23"/>
  <c r="E13" i="23"/>
  <c r="S12" i="23"/>
  <c r="R12" i="23"/>
  <c r="Q12" i="23"/>
  <c r="P12" i="23"/>
  <c r="E12" i="23"/>
  <c r="S11" i="23"/>
  <c r="R11" i="23"/>
  <c r="Q11" i="23"/>
  <c r="P11" i="23"/>
  <c r="E11" i="23"/>
  <c r="T11" i="23" s="1"/>
  <c r="S10" i="23"/>
  <c r="R10" i="23"/>
  <c r="Q10" i="23"/>
  <c r="P10" i="23"/>
  <c r="E10" i="23"/>
  <c r="U10" i="23" s="1"/>
  <c r="U9" i="23"/>
  <c r="T9" i="23"/>
  <c r="S9" i="23"/>
  <c r="R9" i="23"/>
  <c r="Q9" i="23"/>
  <c r="P9" i="23"/>
  <c r="E9" i="23"/>
  <c r="S96" i="22"/>
  <c r="R96" i="22"/>
  <c r="Q96" i="22"/>
  <c r="P96" i="22"/>
  <c r="E96" i="22"/>
  <c r="S95" i="22"/>
  <c r="R95" i="22"/>
  <c r="Q95" i="22"/>
  <c r="P95" i="22"/>
  <c r="E95" i="22"/>
  <c r="U95" i="22" s="1"/>
  <c r="S94" i="22"/>
  <c r="R94" i="22"/>
  <c r="Q94" i="22"/>
  <c r="P94" i="22"/>
  <c r="E94" i="22"/>
  <c r="S93" i="22"/>
  <c r="R93" i="22"/>
  <c r="Q93" i="22"/>
  <c r="P93" i="22"/>
  <c r="E93" i="22"/>
  <c r="S92" i="22"/>
  <c r="R92" i="22"/>
  <c r="Q92" i="22"/>
  <c r="P92" i="22"/>
  <c r="E92" i="22"/>
  <c r="T92" i="22" s="1"/>
  <c r="S91" i="22"/>
  <c r="R91" i="22"/>
  <c r="Q91" i="22"/>
  <c r="P91" i="22"/>
  <c r="E91" i="22"/>
  <c r="T91" i="22" s="1"/>
  <c r="S90" i="22"/>
  <c r="R90" i="22"/>
  <c r="Q90" i="22"/>
  <c r="P90" i="22"/>
  <c r="E90" i="22"/>
  <c r="U90" i="22" s="1"/>
  <c r="U89" i="22"/>
  <c r="S89" i="22"/>
  <c r="R89" i="22"/>
  <c r="Q89" i="22"/>
  <c r="P89" i="22"/>
  <c r="E89" i="22"/>
  <c r="T89" i="22" s="1"/>
  <c r="T88" i="22"/>
  <c r="S88" i="22"/>
  <c r="R88" i="22"/>
  <c r="Q88" i="22"/>
  <c r="P88" i="22"/>
  <c r="E88" i="22"/>
  <c r="U88" i="22" s="1"/>
  <c r="O75" i="22"/>
  <c r="N75" i="22"/>
  <c r="M75" i="22"/>
  <c r="L75" i="22"/>
  <c r="K75" i="22"/>
  <c r="J75" i="22"/>
  <c r="I75" i="22"/>
  <c r="S75" i="22" s="1"/>
  <c r="H75" i="22"/>
  <c r="G75" i="22"/>
  <c r="F75" i="22"/>
  <c r="C75" i="22"/>
  <c r="B75" i="22"/>
  <c r="O74" i="22"/>
  <c r="N74" i="22"/>
  <c r="M74" i="22"/>
  <c r="L74" i="22"/>
  <c r="K74" i="22"/>
  <c r="J74" i="22"/>
  <c r="I74" i="22"/>
  <c r="H74" i="22"/>
  <c r="G74" i="22"/>
  <c r="F74" i="22"/>
  <c r="C74" i="22"/>
  <c r="E74" i="22" s="1"/>
  <c r="B74" i="22"/>
  <c r="O73" i="22"/>
  <c r="N73" i="22"/>
  <c r="M73" i="22"/>
  <c r="L73" i="22"/>
  <c r="K73" i="22"/>
  <c r="J73" i="22"/>
  <c r="I73" i="22"/>
  <c r="S73" i="22" s="1"/>
  <c r="H73" i="22"/>
  <c r="G73" i="22"/>
  <c r="F73" i="22"/>
  <c r="C73" i="22"/>
  <c r="B73" i="22"/>
  <c r="U72" i="22"/>
  <c r="T72" i="22"/>
  <c r="S72" i="22"/>
  <c r="R72" i="22"/>
  <c r="Q72" i="22"/>
  <c r="P72" i="22"/>
  <c r="E72" i="22"/>
  <c r="U71" i="22"/>
  <c r="T71" i="22"/>
  <c r="S71" i="22"/>
  <c r="R71" i="22"/>
  <c r="Q71" i="22"/>
  <c r="P71" i="22"/>
  <c r="E71" i="22"/>
  <c r="O69" i="22"/>
  <c r="N69" i="22"/>
  <c r="M69" i="22"/>
  <c r="L69" i="22"/>
  <c r="K69" i="22"/>
  <c r="J69" i="22"/>
  <c r="I69" i="22"/>
  <c r="H69" i="22"/>
  <c r="G69" i="22"/>
  <c r="F69" i="22"/>
  <c r="C69" i="22"/>
  <c r="B69" i="22"/>
  <c r="O68" i="22"/>
  <c r="N68" i="22"/>
  <c r="M68" i="22"/>
  <c r="L68" i="22"/>
  <c r="K68" i="22"/>
  <c r="J68" i="22"/>
  <c r="I68" i="22"/>
  <c r="S68" i="22" s="1"/>
  <c r="H68" i="22"/>
  <c r="R68" i="22" s="1"/>
  <c r="G68" i="22"/>
  <c r="F68" i="22"/>
  <c r="C68" i="22"/>
  <c r="B68" i="22"/>
  <c r="E68" i="22" s="1"/>
  <c r="S67" i="22"/>
  <c r="R67" i="22"/>
  <c r="Q67" i="22"/>
  <c r="P67" i="22"/>
  <c r="E67" i="22"/>
  <c r="T67" i="22" s="1"/>
  <c r="S66" i="22"/>
  <c r="R66" i="22"/>
  <c r="Q66" i="22"/>
  <c r="P66" i="22"/>
  <c r="E66" i="22"/>
  <c r="U66" i="22" s="1"/>
  <c r="S65" i="22"/>
  <c r="R65" i="22"/>
  <c r="Q65" i="22"/>
  <c r="P65" i="22"/>
  <c r="E65" i="22"/>
  <c r="U65" i="22" s="1"/>
  <c r="S64" i="22"/>
  <c r="R64" i="22"/>
  <c r="Q64" i="22"/>
  <c r="P64" i="22"/>
  <c r="E64" i="22"/>
  <c r="U64" i="22" s="1"/>
  <c r="S63" i="22"/>
  <c r="R63" i="22"/>
  <c r="Q63" i="22"/>
  <c r="P63" i="22"/>
  <c r="E63" i="22"/>
  <c r="O61" i="22"/>
  <c r="N61" i="22"/>
  <c r="M61" i="22"/>
  <c r="L61" i="22"/>
  <c r="K61" i="22"/>
  <c r="J61" i="22"/>
  <c r="I61" i="22"/>
  <c r="H61" i="22"/>
  <c r="C61" i="22"/>
  <c r="B61" i="22"/>
  <c r="S60" i="22"/>
  <c r="R60" i="22"/>
  <c r="Q60" i="22"/>
  <c r="P60" i="22"/>
  <c r="E60" i="22"/>
  <c r="T60" i="22" s="1"/>
  <c r="S59" i="22"/>
  <c r="R59" i="22"/>
  <c r="Q59" i="22"/>
  <c r="P59" i="22"/>
  <c r="E59" i="22"/>
  <c r="U59" i="22" s="1"/>
  <c r="U58" i="22"/>
  <c r="S58" i="22"/>
  <c r="R58" i="22"/>
  <c r="Q58" i="22"/>
  <c r="P58" i="22"/>
  <c r="E58" i="22"/>
  <c r="T58" i="22" s="1"/>
  <c r="T57" i="22"/>
  <c r="S57" i="22"/>
  <c r="R57" i="22"/>
  <c r="Q57" i="22"/>
  <c r="P57" i="22"/>
  <c r="E57" i="22"/>
  <c r="U57" i="22" s="1"/>
  <c r="O55" i="22"/>
  <c r="N55" i="22"/>
  <c r="M55" i="22"/>
  <c r="L55" i="22"/>
  <c r="K55" i="22"/>
  <c r="J55" i="22"/>
  <c r="I55" i="22"/>
  <c r="S55" i="22" s="1"/>
  <c r="H55" i="22"/>
  <c r="G55" i="22"/>
  <c r="F55" i="22"/>
  <c r="C55" i="22"/>
  <c r="B55" i="22"/>
  <c r="S54" i="22"/>
  <c r="R54" i="22"/>
  <c r="Q54" i="22"/>
  <c r="P54" i="22"/>
  <c r="E54" i="22"/>
  <c r="U54" i="22" s="1"/>
  <c r="S53" i="22"/>
  <c r="R53" i="22"/>
  <c r="Q53" i="22"/>
  <c r="P53" i="22"/>
  <c r="E53" i="22"/>
  <c r="U53" i="22" s="1"/>
  <c r="S52" i="22"/>
  <c r="R52" i="22"/>
  <c r="Q52" i="22"/>
  <c r="P52" i="22"/>
  <c r="E52" i="22"/>
  <c r="S51" i="22"/>
  <c r="R51" i="22"/>
  <c r="Q51" i="22"/>
  <c r="P51" i="22"/>
  <c r="E51" i="22"/>
  <c r="T51" i="22" s="1"/>
  <c r="S50" i="22"/>
  <c r="R50" i="22"/>
  <c r="Q50" i="22"/>
  <c r="P50" i="22"/>
  <c r="E50" i="22"/>
  <c r="T50" i="22" s="1"/>
  <c r="S49" i="22"/>
  <c r="R49" i="22"/>
  <c r="Q49" i="22"/>
  <c r="P49" i="22"/>
  <c r="E49" i="22"/>
  <c r="U49" i="22" s="1"/>
  <c r="S48" i="22"/>
  <c r="R48" i="22"/>
  <c r="Q48" i="22"/>
  <c r="P48" i="22"/>
  <c r="E48" i="22"/>
  <c r="T48" i="22" s="1"/>
  <c r="S47" i="22"/>
  <c r="R47" i="22"/>
  <c r="Q47" i="22"/>
  <c r="P47" i="22"/>
  <c r="E47" i="22"/>
  <c r="U47" i="22" s="1"/>
  <c r="U46" i="22"/>
  <c r="T46" i="22"/>
  <c r="S46" i="22"/>
  <c r="R46" i="22"/>
  <c r="Q46" i="22"/>
  <c r="P46" i="22"/>
  <c r="E46" i="22"/>
  <c r="S45" i="22"/>
  <c r="R45" i="22"/>
  <c r="Q45" i="22"/>
  <c r="P45" i="22"/>
  <c r="E45" i="22"/>
  <c r="S44" i="22"/>
  <c r="R44" i="22"/>
  <c r="Q44" i="22"/>
  <c r="P44" i="22"/>
  <c r="E44" i="22"/>
  <c r="T44" i="22" s="1"/>
  <c r="O42" i="22"/>
  <c r="N42" i="22"/>
  <c r="M42" i="22"/>
  <c r="L42" i="22"/>
  <c r="K42" i="22"/>
  <c r="J42" i="22"/>
  <c r="I42" i="22"/>
  <c r="H42" i="22"/>
  <c r="G42" i="22"/>
  <c r="F42" i="22"/>
  <c r="C42" i="22"/>
  <c r="B42" i="22"/>
  <c r="E42" i="22" s="1"/>
  <c r="S41" i="22"/>
  <c r="R41" i="22"/>
  <c r="Q41" i="22"/>
  <c r="P41" i="22"/>
  <c r="E41" i="22"/>
  <c r="T41" i="22" s="1"/>
  <c r="S40" i="22"/>
  <c r="R40" i="22"/>
  <c r="Q40" i="22"/>
  <c r="P40" i="22"/>
  <c r="E40" i="22"/>
  <c r="T40" i="22" s="1"/>
  <c r="S39" i="22"/>
  <c r="R39" i="22"/>
  <c r="Q39" i="22"/>
  <c r="P39" i="22"/>
  <c r="E39" i="22"/>
  <c r="U39" i="22" s="1"/>
  <c r="S38" i="22"/>
  <c r="R38" i="22"/>
  <c r="Q38" i="22"/>
  <c r="P38" i="22"/>
  <c r="E38" i="22"/>
  <c r="U38" i="22" s="1"/>
  <c r="S37" i="22"/>
  <c r="R37" i="22"/>
  <c r="Q37" i="22"/>
  <c r="P37" i="22"/>
  <c r="E37" i="22"/>
  <c r="O35" i="22"/>
  <c r="N35" i="22"/>
  <c r="M35" i="22"/>
  <c r="L35" i="22"/>
  <c r="K35" i="22"/>
  <c r="J35" i="22"/>
  <c r="I35" i="22"/>
  <c r="H35" i="22"/>
  <c r="R35" i="22" s="1"/>
  <c r="G35" i="22"/>
  <c r="F35" i="22"/>
  <c r="C35" i="22"/>
  <c r="B35" i="22"/>
  <c r="E35" i="22" s="1"/>
  <c r="S34" i="22"/>
  <c r="R34" i="22"/>
  <c r="Q34" i="22"/>
  <c r="P34" i="22"/>
  <c r="T34" i="22" s="1"/>
  <c r="E34" i="22"/>
  <c r="O32" i="22"/>
  <c r="N32" i="22"/>
  <c r="M32" i="22"/>
  <c r="L32" i="22"/>
  <c r="K32" i="22"/>
  <c r="J32" i="22"/>
  <c r="I32" i="22"/>
  <c r="Q32" i="22" s="1"/>
  <c r="H32" i="22"/>
  <c r="G32" i="22"/>
  <c r="F32" i="22"/>
  <c r="C32" i="22"/>
  <c r="B32" i="22"/>
  <c r="S31" i="22"/>
  <c r="R31" i="22"/>
  <c r="Q31" i="22"/>
  <c r="P31" i="22"/>
  <c r="E31" i="22"/>
  <c r="T31" i="22" s="1"/>
  <c r="S30" i="22"/>
  <c r="R30" i="22"/>
  <c r="Q30" i="22"/>
  <c r="P30" i="22"/>
  <c r="E30" i="22"/>
  <c r="U29" i="22"/>
  <c r="S29" i="22"/>
  <c r="R29" i="22"/>
  <c r="Q29" i="22"/>
  <c r="P29" i="22"/>
  <c r="E29" i="22"/>
  <c r="T29" i="22" s="1"/>
  <c r="S28" i="22"/>
  <c r="R28" i="22"/>
  <c r="Q28" i="22"/>
  <c r="P28" i="22"/>
  <c r="E28" i="22"/>
  <c r="U28" i="22" s="1"/>
  <c r="O26" i="22"/>
  <c r="N26" i="22"/>
  <c r="M26" i="22"/>
  <c r="L26" i="22"/>
  <c r="K26" i="22"/>
  <c r="J26" i="22"/>
  <c r="I26" i="22"/>
  <c r="S26" i="22" s="1"/>
  <c r="H26" i="22"/>
  <c r="G26" i="22"/>
  <c r="F26" i="22"/>
  <c r="C26" i="22"/>
  <c r="B26" i="22"/>
  <c r="S25" i="22"/>
  <c r="R25" i="22"/>
  <c r="Q25" i="22"/>
  <c r="P25" i="22"/>
  <c r="E25" i="22"/>
  <c r="U25" i="22" s="1"/>
  <c r="S24" i="22"/>
  <c r="R24" i="22"/>
  <c r="Q24" i="22"/>
  <c r="P24" i="22"/>
  <c r="E24" i="22"/>
  <c r="T24" i="22" s="1"/>
  <c r="S23" i="22"/>
  <c r="R23" i="22"/>
  <c r="Q23" i="22"/>
  <c r="P23" i="22"/>
  <c r="T23" i="22" s="1"/>
  <c r="E23" i="22"/>
  <c r="S22" i="22"/>
  <c r="R22" i="22"/>
  <c r="Q22" i="22"/>
  <c r="P22" i="22"/>
  <c r="E22" i="22"/>
  <c r="T22" i="22" s="1"/>
  <c r="U21" i="22"/>
  <c r="S21" i="22"/>
  <c r="R21" i="22"/>
  <c r="Q21" i="22"/>
  <c r="P21" i="22"/>
  <c r="E21" i="22"/>
  <c r="T21" i="22" s="1"/>
  <c r="S20" i="22"/>
  <c r="R20" i="22"/>
  <c r="Q20" i="22"/>
  <c r="P20" i="22"/>
  <c r="E20" i="22"/>
  <c r="S19" i="22"/>
  <c r="R19" i="22"/>
  <c r="Q19" i="22"/>
  <c r="P19" i="22"/>
  <c r="E19" i="22"/>
  <c r="U19" i="22" s="1"/>
  <c r="O17" i="22"/>
  <c r="N17" i="22"/>
  <c r="M17" i="22"/>
  <c r="L17" i="22"/>
  <c r="K17" i="22"/>
  <c r="J17" i="22"/>
  <c r="I17" i="22"/>
  <c r="S17" i="22" s="1"/>
  <c r="H17" i="22"/>
  <c r="G17" i="22"/>
  <c r="F17" i="22"/>
  <c r="C17" i="22"/>
  <c r="E17" i="22" s="1"/>
  <c r="B17" i="22"/>
  <c r="S16" i="22"/>
  <c r="R16" i="22"/>
  <c r="Q16" i="22"/>
  <c r="P16" i="22"/>
  <c r="E16" i="22"/>
  <c r="U16" i="22" s="1"/>
  <c r="S15" i="22"/>
  <c r="R15" i="22"/>
  <c r="Q15" i="22"/>
  <c r="P15" i="22"/>
  <c r="E15" i="22"/>
  <c r="U15" i="22" s="1"/>
  <c r="T14" i="22"/>
  <c r="S14" i="22"/>
  <c r="R14" i="22"/>
  <c r="Q14" i="22"/>
  <c r="P14" i="22"/>
  <c r="E14" i="22"/>
  <c r="U14" i="22" s="1"/>
  <c r="S13" i="22"/>
  <c r="R13" i="22"/>
  <c r="Q13" i="22"/>
  <c r="P13" i="22"/>
  <c r="E13" i="22"/>
  <c r="T13" i="22" s="1"/>
  <c r="S12" i="22"/>
  <c r="R12" i="22"/>
  <c r="Q12" i="22"/>
  <c r="P12" i="22"/>
  <c r="E12" i="22"/>
  <c r="S11" i="22"/>
  <c r="R11" i="22"/>
  <c r="Q11" i="22"/>
  <c r="P11" i="22"/>
  <c r="E11" i="22"/>
  <c r="T10" i="22"/>
  <c r="S10" i="22"/>
  <c r="R10" i="22"/>
  <c r="Q10" i="22"/>
  <c r="U10" i="22" s="1"/>
  <c r="P10" i="22"/>
  <c r="E10" i="22"/>
  <c r="T9" i="22"/>
  <c r="S9" i="22"/>
  <c r="R9" i="22"/>
  <c r="Q9" i="22"/>
  <c r="P9" i="22"/>
  <c r="E9" i="22"/>
  <c r="U9" i="22" s="1"/>
  <c r="S96" i="21"/>
  <c r="R96" i="21"/>
  <c r="Q96" i="21"/>
  <c r="P96" i="21"/>
  <c r="E96" i="21"/>
  <c r="U96" i="21" s="1"/>
  <c r="S95" i="21"/>
  <c r="R95" i="21"/>
  <c r="Q95" i="21"/>
  <c r="P95" i="21"/>
  <c r="E95" i="21"/>
  <c r="U95" i="21" s="1"/>
  <c r="U94" i="21"/>
  <c r="S94" i="21"/>
  <c r="R94" i="21"/>
  <c r="Q94" i="21"/>
  <c r="P94" i="21"/>
  <c r="E94" i="21"/>
  <c r="T94" i="21" s="1"/>
  <c r="S93" i="21"/>
  <c r="R93" i="21"/>
  <c r="Q93" i="21"/>
  <c r="P93" i="21"/>
  <c r="E93" i="21"/>
  <c r="T93" i="21" s="1"/>
  <c r="S92" i="21"/>
  <c r="R92" i="21"/>
  <c r="Q92" i="21"/>
  <c r="P92" i="21"/>
  <c r="E92" i="21"/>
  <c r="U91" i="21"/>
  <c r="S91" i="21"/>
  <c r="R91" i="21"/>
  <c r="Q91" i="21"/>
  <c r="P91" i="21"/>
  <c r="E91" i="21"/>
  <c r="T91" i="21" s="1"/>
  <c r="U90" i="21"/>
  <c r="T90" i="21"/>
  <c r="S90" i="21"/>
  <c r="R90" i="21"/>
  <c r="Q90" i="21"/>
  <c r="P90" i="21"/>
  <c r="E90" i="21"/>
  <c r="U89" i="21"/>
  <c r="T89" i="21"/>
  <c r="S89" i="21"/>
  <c r="R89" i="21"/>
  <c r="Q89" i="21"/>
  <c r="P89" i="21"/>
  <c r="E89" i="21"/>
  <c r="S88" i="21"/>
  <c r="R88" i="21"/>
  <c r="R87" i="21" s="1"/>
  <c r="Q88" i="21"/>
  <c r="P88" i="21"/>
  <c r="E88" i="21"/>
  <c r="U88" i="21" s="1"/>
  <c r="O75" i="21"/>
  <c r="N75" i="21"/>
  <c r="M75" i="21"/>
  <c r="L75" i="21"/>
  <c r="K75" i="21"/>
  <c r="J75" i="21"/>
  <c r="I75" i="21"/>
  <c r="H75" i="21"/>
  <c r="G75" i="21"/>
  <c r="F75" i="21"/>
  <c r="C75" i="21"/>
  <c r="B75" i="21"/>
  <c r="O74" i="21"/>
  <c r="N74" i="21"/>
  <c r="M74" i="21"/>
  <c r="L74" i="21"/>
  <c r="K74" i="21"/>
  <c r="J74" i="21"/>
  <c r="I74" i="21"/>
  <c r="S74" i="21" s="1"/>
  <c r="H74" i="21"/>
  <c r="G74" i="21"/>
  <c r="F74" i="21"/>
  <c r="E74" i="21"/>
  <c r="C74" i="21"/>
  <c r="B74" i="21"/>
  <c r="O73" i="21"/>
  <c r="N73" i="21"/>
  <c r="M73" i="21"/>
  <c r="L73" i="21"/>
  <c r="K73" i="21"/>
  <c r="J73" i="21"/>
  <c r="I73" i="21"/>
  <c r="H73" i="21"/>
  <c r="G73" i="21"/>
  <c r="F73" i="21"/>
  <c r="C73" i="21"/>
  <c r="B73" i="21"/>
  <c r="E73" i="21" s="1"/>
  <c r="U72" i="21"/>
  <c r="S72" i="21"/>
  <c r="R72" i="21"/>
  <c r="Q72" i="21"/>
  <c r="P72" i="21"/>
  <c r="E72" i="21"/>
  <c r="T72" i="21" s="1"/>
  <c r="S71" i="21"/>
  <c r="R71" i="21"/>
  <c r="Q71" i="21"/>
  <c r="P71" i="21"/>
  <c r="E71" i="21"/>
  <c r="O69" i="21"/>
  <c r="N69" i="21"/>
  <c r="M69" i="21"/>
  <c r="L69" i="21"/>
  <c r="K69" i="21"/>
  <c r="J69" i="21"/>
  <c r="I69" i="21"/>
  <c r="H69" i="21"/>
  <c r="G69" i="21"/>
  <c r="F69" i="21"/>
  <c r="C69" i="21"/>
  <c r="B69" i="21"/>
  <c r="O68" i="21"/>
  <c r="N68" i="21"/>
  <c r="M68" i="21"/>
  <c r="L68" i="21"/>
  <c r="K68" i="21"/>
  <c r="J68" i="21"/>
  <c r="I68" i="21"/>
  <c r="S68" i="21" s="1"/>
  <c r="H68" i="21"/>
  <c r="G68" i="21"/>
  <c r="F68" i="21"/>
  <c r="C68" i="21"/>
  <c r="B68" i="21"/>
  <c r="U67" i="21"/>
  <c r="S67" i="21"/>
  <c r="R67" i="21"/>
  <c r="Q67" i="21"/>
  <c r="P67" i="21"/>
  <c r="E67" i="21"/>
  <c r="T67" i="21" s="1"/>
  <c r="S66" i="21"/>
  <c r="R66" i="21"/>
  <c r="Q66" i="21"/>
  <c r="P66" i="21"/>
  <c r="E66" i="21"/>
  <c r="T66" i="21" s="1"/>
  <c r="S65" i="21"/>
  <c r="R65" i="21"/>
  <c r="Q65" i="21"/>
  <c r="P65" i="21"/>
  <c r="E65" i="21"/>
  <c r="U65" i="21" s="1"/>
  <c r="S64" i="21"/>
  <c r="R64" i="21"/>
  <c r="Q64" i="21"/>
  <c r="P64" i="21"/>
  <c r="E64" i="21"/>
  <c r="U64" i="21" s="1"/>
  <c r="S63" i="21"/>
  <c r="R63" i="21"/>
  <c r="Q63" i="21"/>
  <c r="P63" i="21"/>
  <c r="E63" i="21"/>
  <c r="O61" i="21"/>
  <c r="N61" i="21"/>
  <c r="M61" i="21"/>
  <c r="L61" i="21"/>
  <c r="K61" i="21"/>
  <c r="J61" i="21"/>
  <c r="I61" i="21"/>
  <c r="H61" i="21"/>
  <c r="C61" i="21"/>
  <c r="B61" i="21"/>
  <c r="S60" i="21"/>
  <c r="R60" i="21"/>
  <c r="Q60" i="21"/>
  <c r="P60" i="21"/>
  <c r="E60" i="21"/>
  <c r="U60" i="21" s="1"/>
  <c r="S59" i="21"/>
  <c r="R59" i="21"/>
  <c r="Q59" i="21"/>
  <c r="P59" i="21"/>
  <c r="E59" i="21"/>
  <c r="T59" i="21" s="1"/>
  <c r="S58" i="21"/>
  <c r="R58" i="21"/>
  <c r="Q58" i="21"/>
  <c r="P58" i="21"/>
  <c r="E58" i="21"/>
  <c r="T58" i="21" s="1"/>
  <c r="U57" i="21"/>
  <c r="T57" i="21"/>
  <c r="S57" i="21"/>
  <c r="R57" i="21"/>
  <c r="Q57" i="21"/>
  <c r="P57" i="21"/>
  <c r="E57" i="21"/>
  <c r="O55" i="21"/>
  <c r="N55" i="21"/>
  <c r="M55" i="21"/>
  <c r="L55" i="21"/>
  <c r="K55" i="21"/>
  <c r="J55" i="21"/>
  <c r="I55" i="21"/>
  <c r="S55" i="21" s="1"/>
  <c r="H55" i="21"/>
  <c r="R55" i="21" s="1"/>
  <c r="G55" i="21"/>
  <c r="F55" i="21"/>
  <c r="E55" i="21"/>
  <c r="C55" i="21"/>
  <c r="B55" i="21"/>
  <c r="U54" i="21"/>
  <c r="T54" i="21"/>
  <c r="S54" i="21"/>
  <c r="R54" i="21"/>
  <c r="Q54" i="21"/>
  <c r="P54" i="21"/>
  <c r="E54" i="21"/>
  <c r="S53" i="21"/>
  <c r="R53" i="21"/>
  <c r="Q53" i="21"/>
  <c r="P53" i="21"/>
  <c r="E53" i="21"/>
  <c r="U53" i="21" s="1"/>
  <c r="S52" i="21"/>
  <c r="R52" i="21"/>
  <c r="Q52" i="21"/>
  <c r="P52" i="21"/>
  <c r="E52" i="21"/>
  <c r="U52" i="21" s="1"/>
  <c r="S51" i="21"/>
  <c r="R51" i="21"/>
  <c r="Q51" i="21"/>
  <c r="P51" i="21"/>
  <c r="E51" i="21"/>
  <c r="S50" i="21"/>
  <c r="R50" i="21"/>
  <c r="Q50" i="21"/>
  <c r="P50" i="21"/>
  <c r="E50" i="21"/>
  <c r="T50" i="21" s="1"/>
  <c r="T49" i="21"/>
  <c r="S49" i="21"/>
  <c r="R49" i="21"/>
  <c r="Q49" i="21"/>
  <c r="P49" i="21"/>
  <c r="E49" i="21"/>
  <c r="U49" i="21" s="1"/>
  <c r="S48" i="21"/>
  <c r="R48" i="21"/>
  <c r="Q48" i="21"/>
  <c r="P48" i="21"/>
  <c r="E48" i="21"/>
  <c r="S47" i="21"/>
  <c r="R47" i="21"/>
  <c r="Q47" i="21"/>
  <c r="P47" i="21"/>
  <c r="E47" i="21"/>
  <c r="U46" i="21"/>
  <c r="T46" i="21"/>
  <c r="S46" i="21"/>
  <c r="R46" i="21"/>
  <c r="Q46" i="21"/>
  <c r="P46" i="21"/>
  <c r="E46" i="21"/>
  <c r="S45" i="21"/>
  <c r="R45" i="21"/>
  <c r="Q45" i="21"/>
  <c r="P45" i="21"/>
  <c r="E45" i="21"/>
  <c r="U45" i="21" s="1"/>
  <c r="S44" i="21"/>
  <c r="R44" i="21"/>
  <c r="Q44" i="21"/>
  <c r="P44" i="21"/>
  <c r="E44" i="21"/>
  <c r="U44" i="21" s="1"/>
  <c r="O42" i="21"/>
  <c r="N42" i="21"/>
  <c r="M42" i="21"/>
  <c r="L42" i="21"/>
  <c r="K42" i="21"/>
  <c r="J42" i="21"/>
  <c r="I42" i="21"/>
  <c r="H42" i="21"/>
  <c r="R42" i="21" s="1"/>
  <c r="G42" i="21"/>
  <c r="F42" i="21"/>
  <c r="C42" i="21"/>
  <c r="B42" i="21"/>
  <c r="S41" i="21"/>
  <c r="R41" i="21"/>
  <c r="Q41" i="21"/>
  <c r="P41" i="21"/>
  <c r="E41" i="21"/>
  <c r="U41" i="21" s="1"/>
  <c r="S40" i="21"/>
  <c r="R40" i="21"/>
  <c r="Q40" i="21"/>
  <c r="P40" i="21"/>
  <c r="E40" i="21"/>
  <c r="T40" i="21" s="1"/>
  <c r="S39" i="21"/>
  <c r="R39" i="21"/>
  <c r="Q39" i="21"/>
  <c r="P39" i="21"/>
  <c r="E39" i="21"/>
  <c r="T39" i="21" s="1"/>
  <c r="T38" i="21"/>
  <c r="S38" i="21"/>
  <c r="R38" i="21"/>
  <c r="Q38" i="21"/>
  <c r="P38" i="21"/>
  <c r="E38" i="21"/>
  <c r="S37" i="21"/>
  <c r="R37" i="21"/>
  <c r="Q37" i="21"/>
  <c r="P37" i="21"/>
  <c r="E37" i="21"/>
  <c r="O35" i="21"/>
  <c r="N35" i="21"/>
  <c r="M35" i="21"/>
  <c r="L35" i="21"/>
  <c r="K35" i="21"/>
  <c r="S35" i="21" s="1"/>
  <c r="J35" i="21"/>
  <c r="I35" i="21"/>
  <c r="H35" i="21"/>
  <c r="P35" i="21" s="1"/>
  <c r="G35" i="21"/>
  <c r="F35" i="21"/>
  <c r="C35" i="21"/>
  <c r="B35" i="21"/>
  <c r="U34" i="21"/>
  <c r="S34" i="21"/>
  <c r="R34" i="21"/>
  <c r="Q34" i="21"/>
  <c r="P34" i="21"/>
  <c r="E34" i="21"/>
  <c r="O32" i="21"/>
  <c r="N32" i="21"/>
  <c r="M32" i="21"/>
  <c r="L32" i="21"/>
  <c r="K32" i="21"/>
  <c r="J32" i="21"/>
  <c r="I32" i="21"/>
  <c r="H32" i="21"/>
  <c r="G32" i="21"/>
  <c r="F32" i="21"/>
  <c r="C32" i="21"/>
  <c r="B32" i="21"/>
  <c r="E32" i="21" s="1"/>
  <c r="S31" i="21"/>
  <c r="R31" i="21"/>
  <c r="Q31" i="21"/>
  <c r="P31" i="21"/>
  <c r="E31" i="21"/>
  <c r="S30" i="21"/>
  <c r="R30" i="21"/>
  <c r="Q30" i="21"/>
  <c r="P30" i="21"/>
  <c r="E30" i="21"/>
  <c r="S29" i="21"/>
  <c r="R29" i="21"/>
  <c r="Q29" i="21"/>
  <c r="P29" i="21"/>
  <c r="E29" i="21"/>
  <c r="U29" i="21" s="1"/>
  <c r="S28" i="21"/>
  <c r="R28" i="21"/>
  <c r="Q28" i="21"/>
  <c r="P28" i="21"/>
  <c r="E28" i="21"/>
  <c r="U28" i="21" s="1"/>
  <c r="O26" i="21"/>
  <c r="N26" i="21"/>
  <c r="M26" i="21"/>
  <c r="L26" i="21"/>
  <c r="K26" i="21"/>
  <c r="J26" i="21"/>
  <c r="I26" i="21"/>
  <c r="S26" i="21" s="1"/>
  <c r="H26" i="21"/>
  <c r="R26" i="21" s="1"/>
  <c r="G26" i="21"/>
  <c r="F26" i="21"/>
  <c r="C26" i="21"/>
  <c r="B26" i="21"/>
  <c r="S25" i="21"/>
  <c r="R25" i="21"/>
  <c r="Q25" i="21"/>
  <c r="P25" i="21"/>
  <c r="E25" i="21"/>
  <c r="U25" i="21" s="1"/>
  <c r="S24" i="21"/>
  <c r="R24" i="21"/>
  <c r="Q24" i="21"/>
  <c r="P24" i="21"/>
  <c r="E24" i="21"/>
  <c r="U24" i="21" s="1"/>
  <c r="S23" i="21"/>
  <c r="R23" i="21"/>
  <c r="Q23" i="21"/>
  <c r="U23" i="21" s="1"/>
  <c r="P23" i="21"/>
  <c r="T23" i="21" s="1"/>
  <c r="E23" i="21"/>
  <c r="S22" i="21"/>
  <c r="R22" i="21"/>
  <c r="Q22" i="21"/>
  <c r="P22" i="21"/>
  <c r="E22" i="21"/>
  <c r="T22" i="21" s="1"/>
  <c r="T21" i="21"/>
  <c r="S21" i="21"/>
  <c r="R21" i="21"/>
  <c r="Q21" i="21"/>
  <c r="P21" i="21"/>
  <c r="E21" i="21"/>
  <c r="U21" i="21" s="1"/>
  <c r="S20" i="21"/>
  <c r="R20" i="21"/>
  <c r="Q20" i="21"/>
  <c r="P20" i="21"/>
  <c r="E20" i="21"/>
  <c r="S19" i="21"/>
  <c r="R19" i="21"/>
  <c r="Q19" i="21"/>
  <c r="P19" i="21"/>
  <c r="E19" i="21"/>
  <c r="O17" i="21"/>
  <c r="N17" i="21"/>
  <c r="M17" i="21"/>
  <c r="L17" i="21"/>
  <c r="K17" i="21"/>
  <c r="J17" i="21"/>
  <c r="I17" i="21"/>
  <c r="S17" i="21" s="1"/>
  <c r="H17" i="21"/>
  <c r="G17" i="21"/>
  <c r="F17" i="21"/>
  <c r="C17" i="21"/>
  <c r="B17" i="21"/>
  <c r="S16" i="21"/>
  <c r="R16" i="21"/>
  <c r="Q16" i="21"/>
  <c r="P16" i="21"/>
  <c r="E16" i="21"/>
  <c r="T16" i="21" s="1"/>
  <c r="S15" i="21"/>
  <c r="R15" i="21"/>
  <c r="Q15" i="21"/>
  <c r="P15" i="21"/>
  <c r="E15" i="21"/>
  <c r="S14" i="21"/>
  <c r="R14" i="21"/>
  <c r="Q14" i="21"/>
  <c r="P14" i="21"/>
  <c r="E14" i="21"/>
  <c r="U14" i="21" s="1"/>
  <c r="S13" i="21"/>
  <c r="R13" i="21"/>
  <c r="Q13" i="21"/>
  <c r="P13" i="21"/>
  <c r="E13" i="21"/>
  <c r="U13" i="21" s="1"/>
  <c r="U12" i="21"/>
  <c r="T12" i="21"/>
  <c r="S12" i="21"/>
  <c r="R12" i="21"/>
  <c r="Q12" i="21"/>
  <c r="P12" i="21"/>
  <c r="E12" i="21"/>
  <c r="S11" i="21"/>
  <c r="R11" i="21"/>
  <c r="Q11" i="21"/>
  <c r="P11" i="21"/>
  <c r="E11" i="21"/>
  <c r="T11" i="21" s="1"/>
  <c r="S10" i="21"/>
  <c r="R10" i="21"/>
  <c r="Q10" i="21"/>
  <c r="P10" i="21"/>
  <c r="E10" i="21"/>
  <c r="U10" i="21" s="1"/>
  <c r="U9" i="21"/>
  <c r="S9" i="21"/>
  <c r="R9" i="21"/>
  <c r="Q9" i="21"/>
  <c r="P9" i="21"/>
  <c r="E9" i="21"/>
  <c r="T9" i="21" s="1"/>
  <c r="U96" i="20"/>
  <c r="T96" i="20"/>
  <c r="S96" i="20"/>
  <c r="R96" i="20"/>
  <c r="Q96" i="20"/>
  <c r="P96" i="20"/>
  <c r="E96" i="20"/>
  <c r="S95" i="20"/>
  <c r="R95" i="20"/>
  <c r="Q95" i="20"/>
  <c r="P95" i="20"/>
  <c r="E95" i="20"/>
  <c r="U95" i="20" s="1"/>
  <c r="S94" i="20"/>
  <c r="R94" i="20"/>
  <c r="Q94" i="20"/>
  <c r="P94" i="20"/>
  <c r="E94" i="20"/>
  <c r="U94" i="20" s="1"/>
  <c r="S93" i="20"/>
  <c r="R93" i="20"/>
  <c r="Q93" i="20"/>
  <c r="P93" i="20"/>
  <c r="E93" i="20"/>
  <c r="U93" i="20" s="1"/>
  <c r="U92" i="20"/>
  <c r="S92" i="20"/>
  <c r="R92" i="20"/>
  <c r="Q92" i="20"/>
  <c r="P92" i="20"/>
  <c r="E92" i="20"/>
  <c r="T92" i="20" s="1"/>
  <c r="S91" i="20"/>
  <c r="R91" i="20"/>
  <c r="Q91" i="20"/>
  <c r="P91" i="20"/>
  <c r="E91" i="20"/>
  <c r="T91" i="20" s="1"/>
  <c r="S90" i="20"/>
  <c r="R90" i="20"/>
  <c r="Q90" i="20"/>
  <c r="P90" i="20"/>
  <c r="E90" i="20"/>
  <c r="U89" i="20"/>
  <c r="S89" i="20"/>
  <c r="R89" i="20"/>
  <c r="Q89" i="20"/>
  <c r="P89" i="20"/>
  <c r="E89" i="20"/>
  <c r="T89" i="20" s="1"/>
  <c r="T88" i="20"/>
  <c r="S88" i="20"/>
  <c r="R88" i="20"/>
  <c r="Q88" i="20"/>
  <c r="P88" i="20"/>
  <c r="E88" i="20"/>
  <c r="U88" i="20" s="1"/>
  <c r="O75" i="20"/>
  <c r="N75" i="20"/>
  <c r="M75" i="20"/>
  <c r="L75" i="20"/>
  <c r="K75" i="20"/>
  <c r="J75" i="20"/>
  <c r="I75" i="20"/>
  <c r="H75" i="20"/>
  <c r="G75" i="20"/>
  <c r="F75" i="20"/>
  <c r="C75" i="20"/>
  <c r="B75" i="20"/>
  <c r="O74" i="20"/>
  <c r="N74" i="20"/>
  <c r="M74" i="20"/>
  <c r="L74" i="20"/>
  <c r="K74" i="20"/>
  <c r="S74" i="20" s="1"/>
  <c r="J74" i="20"/>
  <c r="I74" i="20"/>
  <c r="H74" i="20"/>
  <c r="P74" i="20" s="1"/>
  <c r="G74" i="20"/>
  <c r="F74" i="20"/>
  <c r="C74" i="20"/>
  <c r="B74" i="20"/>
  <c r="E74" i="20" s="1"/>
  <c r="O73" i="20"/>
  <c r="N73" i="20"/>
  <c r="M73" i="20"/>
  <c r="L73" i="20"/>
  <c r="K73" i="20"/>
  <c r="J73" i="20"/>
  <c r="I73" i="20"/>
  <c r="H73" i="20"/>
  <c r="G73" i="20"/>
  <c r="F73" i="20"/>
  <c r="C73" i="20"/>
  <c r="B73" i="20"/>
  <c r="E73" i="20" s="1"/>
  <c r="S72" i="20"/>
  <c r="R72" i="20"/>
  <c r="Q72" i="20"/>
  <c r="P72" i="20"/>
  <c r="E72" i="20"/>
  <c r="S71" i="20"/>
  <c r="R71" i="20"/>
  <c r="Q71" i="20"/>
  <c r="U71" i="20" s="1"/>
  <c r="P71" i="20"/>
  <c r="E71" i="20"/>
  <c r="O69" i="20"/>
  <c r="N69" i="20"/>
  <c r="M69" i="20"/>
  <c r="L69" i="20"/>
  <c r="K69" i="20"/>
  <c r="S69" i="20" s="1"/>
  <c r="J69" i="20"/>
  <c r="I69" i="20"/>
  <c r="H69" i="20"/>
  <c r="G69" i="20"/>
  <c r="F69" i="20"/>
  <c r="C69" i="20"/>
  <c r="B69" i="20"/>
  <c r="O68" i="20"/>
  <c r="N68" i="20"/>
  <c r="M68" i="20"/>
  <c r="L68" i="20"/>
  <c r="K68" i="20"/>
  <c r="J68" i="20"/>
  <c r="I68" i="20"/>
  <c r="H68" i="20"/>
  <c r="P68" i="20" s="1"/>
  <c r="G68" i="20"/>
  <c r="F68" i="20"/>
  <c r="C68" i="20"/>
  <c r="B68" i="20"/>
  <c r="T67" i="20"/>
  <c r="S67" i="20"/>
  <c r="R67" i="20"/>
  <c r="Q67" i="20"/>
  <c r="P67" i="20"/>
  <c r="E67" i="20"/>
  <c r="U67" i="20" s="1"/>
  <c r="U66" i="20"/>
  <c r="S66" i="20"/>
  <c r="R66" i="20"/>
  <c r="Q66" i="20"/>
  <c r="P66" i="20"/>
  <c r="E66" i="20"/>
  <c r="T66" i="20" s="1"/>
  <c r="S65" i="20"/>
  <c r="R65" i="20"/>
  <c r="Q65" i="20"/>
  <c r="P65" i="20"/>
  <c r="E65" i="20"/>
  <c r="U65" i="20" s="1"/>
  <c r="U64" i="20"/>
  <c r="S64" i="20"/>
  <c r="R64" i="20"/>
  <c r="Q64" i="20"/>
  <c r="P64" i="20"/>
  <c r="E64" i="20"/>
  <c r="T64" i="20" s="1"/>
  <c r="S63" i="20"/>
  <c r="R63" i="20"/>
  <c r="Q63" i="20"/>
  <c r="P63" i="20"/>
  <c r="E63" i="20"/>
  <c r="U63" i="20" s="1"/>
  <c r="O61" i="20"/>
  <c r="N61" i="20"/>
  <c r="M61" i="20"/>
  <c r="L61" i="20"/>
  <c r="K61" i="20"/>
  <c r="J61" i="20"/>
  <c r="I61" i="20"/>
  <c r="S61" i="20" s="1"/>
  <c r="H61" i="20"/>
  <c r="R61" i="20" s="1"/>
  <c r="C61" i="20"/>
  <c r="B61" i="20"/>
  <c r="E61" i="20" s="1"/>
  <c r="S60" i="20"/>
  <c r="R60" i="20"/>
  <c r="Q60" i="20"/>
  <c r="P60" i="20"/>
  <c r="E60" i="20"/>
  <c r="T60" i="20" s="1"/>
  <c r="S59" i="20"/>
  <c r="R59" i="20"/>
  <c r="Q59" i="20"/>
  <c r="P59" i="20"/>
  <c r="E59" i="20"/>
  <c r="T59" i="20" s="1"/>
  <c r="S58" i="20"/>
  <c r="R58" i="20"/>
  <c r="Q58" i="20"/>
  <c r="P58" i="20"/>
  <c r="E58" i="20"/>
  <c r="U58" i="20" s="1"/>
  <c r="S57" i="20"/>
  <c r="R57" i="20"/>
  <c r="Q57" i="20"/>
  <c r="P57" i="20"/>
  <c r="E57" i="20"/>
  <c r="T57" i="20" s="1"/>
  <c r="O55" i="20"/>
  <c r="N55" i="20"/>
  <c r="M55" i="20"/>
  <c r="L55" i="20"/>
  <c r="K55" i="20"/>
  <c r="J55" i="20"/>
  <c r="I55" i="20"/>
  <c r="H55" i="20"/>
  <c r="G55" i="20"/>
  <c r="F55" i="20"/>
  <c r="C55" i="20"/>
  <c r="B55" i="20"/>
  <c r="S54" i="20"/>
  <c r="R54" i="20"/>
  <c r="Q54" i="20"/>
  <c r="P54" i="20"/>
  <c r="E54" i="20"/>
  <c r="S53" i="20"/>
  <c r="R53" i="20"/>
  <c r="Q53" i="20"/>
  <c r="P53" i="20"/>
  <c r="E53" i="20"/>
  <c r="T53" i="20" s="1"/>
  <c r="T52" i="20"/>
  <c r="S52" i="20"/>
  <c r="R52" i="20"/>
  <c r="Q52" i="20"/>
  <c r="P52" i="20"/>
  <c r="E52" i="20"/>
  <c r="U52" i="20" s="1"/>
  <c r="S51" i="20"/>
  <c r="R51" i="20"/>
  <c r="Q51" i="20"/>
  <c r="P51" i="20"/>
  <c r="E51" i="20"/>
  <c r="U51" i="20" s="1"/>
  <c r="S50" i="20"/>
  <c r="R50" i="20"/>
  <c r="Q50" i="20"/>
  <c r="P50" i="20"/>
  <c r="E50" i="20"/>
  <c r="U50" i="20" s="1"/>
  <c r="S49" i="20"/>
  <c r="R49" i="20"/>
  <c r="Q49" i="20"/>
  <c r="P49" i="20"/>
  <c r="E49" i="20"/>
  <c r="U49" i="20" s="1"/>
  <c r="S48" i="20"/>
  <c r="R48" i="20"/>
  <c r="Q48" i="20"/>
  <c r="P48" i="20"/>
  <c r="E48" i="20"/>
  <c r="T48" i="20" s="1"/>
  <c r="S47" i="20"/>
  <c r="R47" i="20"/>
  <c r="Q47" i="20"/>
  <c r="P47" i="20"/>
  <c r="E47" i="20"/>
  <c r="U47" i="20" s="1"/>
  <c r="U46" i="20"/>
  <c r="S46" i="20"/>
  <c r="R46" i="20"/>
  <c r="Q46" i="20"/>
  <c r="P46" i="20"/>
  <c r="E46" i="20"/>
  <c r="T46" i="20" s="1"/>
  <c r="S45" i="20"/>
  <c r="R45" i="20"/>
  <c r="Q45" i="20"/>
  <c r="P45" i="20"/>
  <c r="E45" i="20"/>
  <c r="T45" i="20" s="1"/>
  <c r="T44" i="20"/>
  <c r="S44" i="20"/>
  <c r="R44" i="20"/>
  <c r="Q44" i="20"/>
  <c r="P44" i="20"/>
  <c r="E44" i="20"/>
  <c r="U44" i="20" s="1"/>
  <c r="O42" i="20"/>
  <c r="N42" i="20"/>
  <c r="M42" i="20"/>
  <c r="L42" i="20"/>
  <c r="K42" i="20"/>
  <c r="J42" i="20"/>
  <c r="I42" i="20"/>
  <c r="S42" i="20" s="1"/>
  <c r="H42" i="20"/>
  <c r="G42" i="20"/>
  <c r="F42" i="20"/>
  <c r="C42" i="20"/>
  <c r="B42" i="20"/>
  <c r="T41" i="20"/>
  <c r="S41" i="20"/>
  <c r="R41" i="20"/>
  <c r="Q41" i="20"/>
  <c r="P41" i="20"/>
  <c r="E41" i="20"/>
  <c r="U41" i="20" s="1"/>
  <c r="S40" i="20"/>
  <c r="R40" i="20"/>
  <c r="Q40" i="20"/>
  <c r="P40" i="20"/>
  <c r="E40" i="20"/>
  <c r="U40" i="20" s="1"/>
  <c r="S39" i="20"/>
  <c r="R39" i="20"/>
  <c r="Q39" i="20"/>
  <c r="P39" i="20"/>
  <c r="E39" i="20"/>
  <c r="U39" i="20" s="1"/>
  <c r="S38" i="20"/>
  <c r="R38" i="20"/>
  <c r="Q38" i="20"/>
  <c r="P38" i="20"/>
  <c r="T38" i="20" s="1"/>
  <c r="E38" i="20"/>
  <c r="U38" i="20" s="1"/>
  <c r="S37" i="20"/>
  <c r="R37" i="20"/>
  <c r="Q37" i="20"/>
  <c r="P37" i="20"/>
  <c r="E37" i="20"/>
  <c r="U37" i="20" s="1"/>
  <c r="O35" i="20"/>
  <c r="N35" i="20"/>
  <c r="M35" i="20"/>
  <c r="L35" i="20"/>
  <c r="K35" i="20"/>
  <c r="J35" i="20"/>
  <c r="I35" i="20"/>
  <c r="Q35" i="20" s="1"/>
  <c r="H35" i="20"/>
  <c r="G35" i="20"/>
  <c r="F35" i="20"/>
  <c r="C35" i="20"/>
  <c r="E35" i="20" s="1"/>
  <c r="B35" i="20"/>
  <c r="S34" i="20"/>
  <c r="R34" i="20"/>
  <c r="Q34" i="20"/>
  <c r="P34" i="20"/>
  <c r="E34" i="20"/>
  <c r="O32" i="20"/>
  <c r="N32" i="20"/>
  <c r="M32" i="20"/>
  <c r="L32" i="20"/>
  <c r="K32" i="20"/>
  <c r="J32" i="20"/>
  <c r="I32" i="20"/>
  <c r="H32" i="20"/>
  <c r="G32" i="20"/>
  <c r="F32" i="20"/>
  <c r="C32" i="20"/>
  <c r="B32" i="20"/>
  <c r="S31" i="20"/>
  <c r="R31" i="20"/>
  <c r="Q31" i="20"/>
  <c r="P31" i="20"/>
  <c r="E31" i="20"/>
  <c r="T31" i="20" s="1"/>
  <c r="S30" i="20"/>
  <c r="R30" i="20"/>
  <c r="Q30" i="20"/>
  <c r="P30" i="20"/>
  <c r="E30" i="20"/>
  <c r="S29" i="20"/>
  <c r="R29" i="20"/>
  <c r="Q29" i="20"/>
  <c r="P29" i="20"/>
  <c r="E29" i="20"/>
  <c r="T29" i="20" s="1"/>
  <c r="S28" i="20"/>
  <c r="R28" i="20"/>
  <c r="Q28" i="20"/>
  <c r="P28" i="20"/>
  <c r="E28" i="20"/>
  <c r="U28" i="20" s="1"/>
  <c r="O26" i="20"/>
  <c r="N26" i="20"/>
  <c r="M26" i="20"/>
  <c r="L26" i="20"/>
  <c r="K26" i="20"/>
  <c r="J26" i="20"/>
  <c r="I26" i="20"/>
  <c r="S26" i="20" s="1"/>
  <c r="H26" i="20"/>
  <c r="G26" i="20"/>
  <c r="F26" i="20"/>
  <c r="C26" i="20"/>
  <c r="E26" i="20" s="1"/>
  <c r="B26" i="20"/>
  <c r="S25" i="20"/>
  <c r="R25" i="20"/>
  <c r="Q25" i="20"/>
  <c r="P25" i="20"/>
  <c r="E25" i="20"/>
  <c r="T25" i="20" s="1"/>
  <c r="S24" i="20"/>
  <c r="R24" i="20"/>
  <c r="Q24" i="20"/>
  <c r="P24" i="20"/>
  <c r="E24" i="20"/>
  <c r="U24" i="20" s="1"/>
  <c r="S23" i="20"/>
  <c r="R23" i="20"/>
  <c r="Q23" i="20"/>
  <c r="P23" i="20"/>
  <c r="E23" i="20"/>
  <c r="U23" i="20" s="1"/>
  <c r="S22" i="20"/>
  <c r="R22" i="20"/>
  <c r="Q22" i="20"/>
  <c r="P22" i="20"/>
  <c r="E22" i="20"/>
  <c r="U22" i="20" s="1"/>
  <c r="S21" i="20"/>
  <c r="R21" i="20"/>
  <c r="Q21" i="20"/>
  <c r="P21" i="20"/>
  <c r="E21" i="20"/>
  <c r="T21" i="20" s="1"/>
  <c r="S20" i="20"/>
  <c r="R20" i="20"/>
  <c r="Q20" i="20"/>
  <c r="P20" i="20"/>
  <c r="E20" i="20"/>
  <c r="T20" i="20" s="1"/>
  <c r="T19" i="20"/>
  <c r="S19" i="20"/>
  <c r="R19" i="20"/>
  <c r="Q19" i="20"/>
  <c r="P19" i="20"/>
  <c r="E19" i="20"/>
  <c r="U19" i="20" s="1"/>
  <c r="O17" i="20"/>
  <c r="N17" i="20"/>
  <c r="M17" i="20"/>
  <c r="L17" i="20"/>
  <c r="K17" i="20"/>
  <c r="J17" i="20"/>
  <c r="I17" i="20"/>
  <c r="Q17" i="20" s="1"/>
  <c r="H17" i="20"/>
  <c r="P17" i="20" s="1"/>
  <c r="G17" i="20"/>
  <c r="F17" i="20"/>
  <c r="C17" i="20"/>
  <c r="B17" i="20"/>
  <c r="T16" i="20"/>
  <c r="S16" i="20"/>
  <c r="R16" i="20"/>
  <c r="Q16" i="20"/>
  <c r="P16" i="20"/>
  <c r="E16" i="20"/>
  <c r="U16" i="20" s="1"/>
  <c r="S15" i="20"/>
  <c r="R15" i="20"/>
  <c r="Q15" i="20"/>
  <c r="P15" i="20"/>
  <c r="E15" i="20"/>
  <c r="S14" i="20"/>
  <c r="R14" i="20"/>
  <c r="Q14" i="20"/>
  <c r="P14" i="20"/>
  <c r="E14" i="20"/>
  <c r="T13" i="20"/>
  <c r="S13" i="20"/>
  <c r="R13" i="20"/>
  <c r="Q13" i="20"/>
  <c r="P13" i="20"/>
  <c r="E13" i="20"/>
  <c r="U13" i="20" s="1"/>
  <c r="S12" i="20"/>
  <c r="R12" i="20"/>
  <c r="Q12" i="20"/>
  <c r="P12" i="20"/>
  <c r="E12" i="20"/>
  <c r="U12" i="20" s="1"/>
  <c r="S11" i="20"/>
  <c r="R11" i="20"/>
  <c r="Q11" i="20"/>
  <c r="P11" i="20"/>
  <c r="E11" i="20"/>
  <c r="U11" i="20" s="1"/>
  <c r="S10" i="20"/>
  <c r="R10" i="20"/>
  <c r="Q10" i="20"/>
  <c r="P10" i="20"/>
  <c r="T10" i="20" s="1"/>
  <c r="E10" i="20"/>
  <c r="S9" i="20"/>
  <c r="R9" i="20"/>
  <c r="Q9" i="20"/>
  <c r="P9" i="20"/>
  <c r="E9" i="20"/>
  <c r="U9" i="20" s="1"/>
  <c r="S96" i="19"/>
  <c r="R96" i="19"/>
  <c r="Q96" i="19"/>
  <c r="P96" i="19"/>
  <c r="E96" i="19"/>
  <c r="U96" i="19" s="1"/>
  <c r="U95" i="19"/>
  <c r="S95" i="19"/>
  <c r="R95" i="19"/>
  <c r="Q95" i="19"/>
  <c r="P95" i="19"/>
  <c r="E95" i="19"/>
  <c r="T95" i="19" s="1"/>
  <c r="T94" i="19"/>
  <c r="S94" i="19"/>
  <c r="R94" i="19"/>
  <c r="Q94" i="19"/>
  <c r="P94" i="19"/>
  <c r="E94" i="19"/>
  <c r="U94" i="19" s="1"/>
  <c r="S93" i="19"/>
  <c r="R93" i="19"/>
  <c r="Q93" i="19"/>
  <c r="P93" i="19"/>
  <c r="E93" i="19"/>
  <c r="S92" i="19"/>
  <c r="R92" i="19"/>
  <c r="Q92" i="19"/>
  <c r="P92" i="19"/>
  <c r="E92" i="19"/>
  <c r="U92" i="19" s="1"/>
  <c r="S91" i="19"/>
  <c r="R91" i="19"/>
  <c r="Q91" i="19"/>
  <c r="P91" i="19"/>
  <c r="E91" i="19"/>
  <c r="U91" i="19" s="1"/>
  <c r="U90" i="19"/>
  <c r="T90" i="19"/>
  <c r="S90" i="19"/>
  <c r="R90" i="19"/>
  <c r="Q90" i="19"/>
  <c r="P90" i="19"/>
  <c r="E90" i="19"/>
  <c r="S89" i="19"/>
  <c r="R89" i="19"/>
  <c r="Q89" i="19"/>
  <c r="P89" i="19"/>
  <c r="E89" i="19"/>
  <c r="T89" i="19" s="1"/>
  <c r="S88" i="19"/>
  <c r="R88" i="19"/>
  <c r="Q88" i="19"/>
  <c r="P88" i="19"/>
  <c r="E88" i="19"/>
  <c r="U88" i="19" s="1"/>
  <c r="O75" i="19"/>
  <c r="N75" i="19"/>
  <c r="M75" i="19"/>
  <c r="L75" i="19"/>
  <c r="K75" i="19"/>
  <c r="J75" i="19"/>
  <c r="I75" i="19"/>
  <c r="H75" i="19"/>
  <c r="G75" i="19"/>
  <c r="F75" i="19"/>
  <c r="C75" i="19"/>
  <c r="B75" i="19"/>
  <c r="O74" i="19"/>
  <c r="N74" i="19"/>
  <c r="M74" i="19"/>
  <c r="L74" i="19"/>
  <c r="K74" i="19"/>
  <c r="J74" i="19"/>
  <c r="I74" i="19"/>
  <c r="Q74" i="19" s="1"/>
  <c r="H74" i="19"/>
  <c r="G74" i="19"/>
  <c r="F74" i="19"/>
  <c r="C74" i="19"/>
  <c r="B74" i="19"/>
  <c r="O73" i="19"/>
  <c r="N73" i="19"/>
  <c r="M73" i="19"/>
  <c r="L73" i="19"/>
  <c r="K73" i="19"/>
  <c r="S73" i="19" s="1"/>
  <c r="J73" i="19"/>
  <c r="R73" i="19" s="1"/>
  <c r="I73" i="19"/>
  <c r="H73" i="19"/>
  <c r="G73" i="19"/>
  <c r="F73" i="19"/>
  <c r="C73" i="19"/>
  <c r="E73" i="19" s="1"/>
  <c r="B73" i="19"/>
  <c r="U72" i="19"/>
  <c r="S72" i="19"/>
  <c r="R72" i="19"/>
  <c r="Q72" i="19"/>
  <c r="P72" i="19"/>
  <c r="E72" i="19"/>
  <c r="T72" i="19" s="1"/>
  <c r="S71" i="19"/>
  <c r="R71" i="19"/>
  <c r="Q71" i="19"/>
  <c r="P71" i="19"/>
  <c r="E71" i="19"/>
  <c r="O69" i="19"/>
  <c r="N69" i="19"/>
  <c r="M69" i="19"/>
  <c r="L69" i="19"/>
  <c r="K69" i="19"/>
  <c r="J69" i="19"/>
  <c r="I69" i="19"/>
  <c r="H69" i="19"/>
  <c r="G69" i="19"/>
  <c r="F69" i="19"/>
  <c r="C69" i="19"/>
  <c r="B69" i="19"/>
  <c r="O68" i="19"/>
  <c r="N68" i="19"/>
  <c r="M68" i="19"/>
  <c r="L68" i="19"/>
  <c r="K68" i="19"/>
  <c r="J68" i="19"/>
  <c r="I68" i="19"/>
  <c r="H68" i="19"/>
  <c r="G68" i="19"/>
  <c r="F68" i="19"/>
  <c r="C68" i="19"/>
  <c r="E68" i="19" s="1"/>
  <c r="B68" i="19"/>
  <c r="U67" i="19"/>
  <c r="T67" i="19"/>
  <c r="S67" i="19"/>
  <c r="R67" i="19"/>
  <c r="Q67" i="19"/>
  <c r="P67" i="19"/>
  <c r="E67" i="19"/>
  <c r="S66" i="19"/>
  <c r="R66" i="19"/>
  <c r="Q66" i="19"/>
  <c r="P66" i="19"/>
  <c r="E66" i="19"/>
  <c r="T66" i="19" s="1"/>
  <c r="S65" i="19"/>
  <c r="R65" i="19"/>
  <c r="Q65" i="19"/>
  <c r="P65" i="19"/>
  <c r="E65" i="19"/>
  <c r="S64" i="19"/>
  <c r="R64" i="19"/>
  <c r="Q64" i="19"/>
  <c r="P64" i="19"/>
  <c r="E64" i="19"/>
  <c r="S63" i="19"/>
  <c r="R63" i="19"/>
  <c r="Q63" i="19"/>
  <c r="P63" i="19"/>
  <c r="E63" i="19"/>
  <c r="U63" i="19" s="1"/>
  <c r="O61" i="19"/>
  <c r="N61" i="19"/>
  <c r="M61" i="19"/>
  <c r="L61" i="19"/>
  <c r="K61" i="19"/>
  <c r="J61" i="19"/>
  <c r="I61" i="19"/>
  <c r="S61" i="19" s="1"/>
  <c r="H61" i="19"/>
  <c r="C61" i="19"/>
  <c r="B61" i="19"/>
  <c r="S60" i="19"/>
  <c r="R60" i="19"/>
  <c r="Q60" i="19"/>
  <c r="P60" i="19"/>
  <c r="E60" i="19"/>
  <c r="U60" i="19" s="1"/>
  <c r="S59" i="19"/>
  <c r="R59" i="19"/>
  <c r="Q59" i="19"/>
  <c r="P59" i="19"/>
  <c r="E59" i="19"/>
  <c r="U59" i="19" s="1"/>
  <c r="S58" i="19"/>
  <c r="R58" i="19"/>
  <c r="Q58" i="19"/>
  <c r="P58" i="19"/>
  <c r="E58" i="19"/>
  <c r="T58" i="19" s="1"/>
  <c r="S57" i="19"/>
  <c r="R57" i="19"/>
  <c r="Q57" i="19"/>
  <c r="P57" i="19"/>
  <c r="E57" i="19"/>
  <c r="O55" i="19"/>
  <c r="N55" i="19"/>
  <c r="M55" i="19"/>
  <c r="L55" i="19"/>
  <c r="K55" i="19"/>
  <c r="J55" i="19"/>
  <c r="I55" i="19"/>
  <c r="H55" i="19"/>
  <c r="G55" i="19"/>
  <c r="F55" i="19"/>
  <c r="C55" i="19"/>
  <c r="B55" i="19"/>
  <c r="T54" i="19"/>
  <c r="S54" i="19"/>
  <c r="R54" i="19"/>
  <c r="Q54" i="19"/>
  <c r="P54" i="19"/>
  <c r="E54" i="19"/>
  <c r="U54" i="19" s="1"/>
  <c r="S53" i="19"/>
  <c r="R53" i="19"/>
  <c r="Q53" i="19"/>
  <c r="P53" i="19"/>
  <c r="E53" i="19"/>
  <c r="S52" i="19"/>
  <c r="R52" i="19"/>
  <c r="Q52" i="19"/>
  <c r="P52" i="19"/>
  <c r="E52" i="19"/>
  <c r="T52" i="19" s="1"/>
  <c r="S51" i="19"/>
  <c r="R51" i="19"/>
  <c r="Q51" i="19"/>
  <c r="P51" i="19"/>
  <c r="E51" i="19"/>
  <c r="S50" i="19"/>
  <c r="R50" i="19"/>
  <c r="Q50" i="19"/>
  <c r="P50" i="19"/>
  <c r="E50" i="19"/>
  <c r="U50" i="19" s="1"/>
  <c r="S49" i="19"/>
  <c r="R49" i="19"/>
  <c r="Q49" i="19"/>
  <c r="P49" i="19"/>
  <c r="E49" i="19"/>
  <c r="U49" i="19" s="1"/>
  <c r="S48" i="19"/>
  <c r="R48" i="19"/>
  <c r="Q48" i="19"/>
  <c r="P48" i="19"/>
  <c r="E48" i="19"/>
  <c r="U48" i="19" s="1"/>
  <c r="S47" i="19"/>
  <c r="R47" i="19"/>
  <c r="Q47" i="19"/>
  <c r="P47" i="19"/>
  <c r="E47" i="19"/>
  <c r="T47" i="19" s="1"/>
  <c r="S46" i="19"/>
  <c r="R46" i="19"/>
  <c r="Q46" i="19"/>
  <c r="P46" i="19"/>
  <c r="E46" i="19"/>
  <c r="U46" i="19" s="1"/>
  <c r="T45" i="19"/>
  <c r="S45" i="19"/>
  <c r="R45" i="19"/>
  <c r="Q45" i="19"/>
  <c r="P45" i="19"/>
  <c r="E45" i="19"/>
  <c r="U45" i="19" s="1"/>
  <c r="S44" i="19"/>
  <c r="R44" i="19"/>
  <c r="Q44" i="19"/>
  <c r="P44" i="19"/>
  <c r="E44" i="19"/>
  <c r="T44" i="19" s="1"/>
  <c r="O42" i="19"/>
  <c r="N42" i="19"/>
  <c r="M42" i="19"/>
  <c r="L42" i="19"/>
  <c r="K42" i="19"/>
  <c r="J42" i="19"/>
  <c r="I42" i="19"/>
  <c r="H42" i="19"/>
  <c r="G42" i="19"/>
  <c r="F42" i="19"/>
  <c r="C42" i="19"/>
  <c r="B42" i="19"/>
  <c r="E42" i="19" s="1"/>
  <c r="S41" i="19"/>
  <c r="R41" i="19"/>
  <c r="Q41" i="19"/>
  <c r="P41" i="19"/>
  <c r="E41" i="19"/>
  <c r="S40" i="19"/>
  <c r="R40" i="19"/>
  <c r="Q40" i="19"/>
  <c r="P40" i="19"/>
  <c r="E40" i="19"/>
  <c r="S39" i="19"/>
  <c r="R39" i="19"/>
  <c r="Q39" i="19"/>
  <c r="P39" i="19"/>
  <c r="E39" i="19"/>
  <c r="U39" i="19" s="1"/>
  <c r="S38" i="19"/>
  <c r="R38" i="19"/>
  <c r="Q38" i="19"/>
  <c r="P38" i="19"/>
  <c r="E38" i="19"/>
  <c r="U38" i="19" s="1"/>
  <c r="S37" i="19"/>
  <c r="R37" i="19"/>
  <c r="Q37" i="19"/>
  <c r="P37" i="19"/>
  <c r="E37" i="19"/>
  <c r="O35" i="19"/>
  <c r="N35" i="19"/>
  <c r="M35" i="19"/>
  <c r="L35" i="19"/>
  <c r="K35" i="19"/>
  <c r="J35" i="19"/>
  <c r="R35" i="19" s="1"/>
  <c r="I35" i="19"/>
  <c r="Q35" i="19" s="1"/>
  <c r="H35" i="19"/>
  <c r="G35" i="19"/>
  <c r="F35" i="19"/>
  <c r="C35" i="19"/>
  <c r="B35" i="19"/>
  <c r="E35" i="19" s="1"/>
  <c r="S34" i="19"/>
  <c r="R34" i="19"/>
  <c r="Q34" i="19"/>
  <c r="P34" i="19"/>
  <c r="E34" i="19"/>
  <c r="U34" i="19" s="1"/>
  <c r="O32" i="19"/>
  <c r="N32" i="19"/>
  <c r="M32" i="19"/>
  <c r="L32" i="19"/>
  <c r="K32" i="19"/>
  <c r="J32" i="19"/>
  <c r="I32" i="19"/>
  <c r="H32" i="19"/>
  <c r="G32" i="19"/>
  <c r="F32" i="19"/>
  <c r="C32" i="19"/>
  <c r="B32" i="19"/>
  <c r="S31" i="19"/>
  <c r="R31" i="19"/>
  <c r="Q31" i="19"/>
  <c r="P31" i="19"/>
  <c r="E31" i="19"/>
  <c r="U31" i="19" s="1"/>
  <c r="U30" i="19"/>
  <c r="S30" i="19"/>
  <c r="R30" i="19"/>
  <c r="Q30" i="19"/>
  <c r="P30" i="19"/>
  <c r="E30" i="19"/>
  <c r="T30" i="19" s="1"/>
  <c r="S29" i="19"/>
  <c r="R29" i="19"/>
  <c r="Q29" i="19"/>
  <c r="P29" i="19"/>
  <c r="E29" i="19"/>
  <c r="S28" i="19"/>
  <c r="R28" i="19"/>
  <c r="Q28" i="19"/>
  <c r="P28" i="19"/>
  <c r="E28" i="19"/>
  <c r="U28" i="19" s="1"/>
  <c r="O26" i="19"/>
  <c r="N26" i="19"/>
  <c r="M26" i="19"/>
  <c r="L26" i="19"/>
  <c r="K26" i="19"/>
  <c r="J26" i="19"/>
  <c r="I26" i="19"/>
  <c r="H26" i="19"/>
  <c r="G26" i="19"/>
  <c r="F26" i="19"/>
  <c r="C26" i="19"/>
  <c r="B26" i="19"/>
  <c r="T25" i="19"/>
  <c r="S25" i="19"/>
  <c r="R25" i="19"/>
  <c r="Q25" i="19"/>
  <c r="P25" i="19"/>
  <c r="E25" i="19"/>
  <c r="U25" i="19" s="1"/>
  <c r="S24" i="19"/>
  <c r="R24" i="19"/>
  <c r="Q24" i="19"/>
  <c r="P24" i="19"/>
  <c r="E24" i="19"/>
  <c r="T24" i="19" s="1"/>
  <c r="S23" i="19"/>
  <c r="R23" i="19"/>
  <c r="Q23" i="19"/>
  <c r="U23" i="19" s="1"/>
  <c r="P23" i="19"/>
  <c r="E23" i="19"/>
  <c r="T22" i="19"/>
  <c r="S22" i="19"/>
  <c r="R22" i="19"/>
  <c r="Q22" i="19"/>
  <c r="P22" i="19"/>
  <c r="E22" i="19"/>
  <c r="U22" i="19" s="1"/>
  <c r="S21" i="19"/>
  <c r="R21" i="19"/>
  <c r="Q21" i="19"/>
  <c r="P21" i="19"/>
  <c r="E21" i="19"/>
  <c r="U21" i="19" s="1"/>
  <c r="S20" i="19"/>
  <c r="R20" i="19"/>
  <c r="Q20" i="19"/>
  <c r="P20" i="19"/>
  <c r="E20" i="19"/>
  <c r="U20" i="19" s="1"/>
  <c r="S19" i="19"/>
  <c r="R19" i="19"/>
  <c r="Q19" i="19"/>
  <c r="P19" i="19"/>
  <c r="E19" i="19"/>
  <c r="O17" i="19"/>
  <c r="N17" i="19"/>
  <c r="M17" i="19"/>
  <c r="L17" i="19"/>
  <c r="K17" i="19"/>
  <c r="S17" i="19" s="1"/>
  <c r="J17" i="19"/>
  <c r="R17" i="19" s="1"/>
  <c r="I17" i="19"/>
  <c r="H17" i="19"/>
  <c r="G17" i="19"/>
  <c r="F17" i="19"/>
  <c r="C17" i="19"/>
  <c r="B17" i="19"/>
  <c r="E17" i="19" s="1"/>
  <c r="S16" i="19"/>
  <c r="R16" i="19"/>
  <c r="Q16" i="19"/>
  <c r="P16" i="19"/>
  <c r="E16" i="19"/>
  <c r="U16" i="19" s="1"/>
  <c r="S15" i="19"/>
  <c r="R15" i="19"/>
  <c r="Q15" i="19"/>
  <c r="P15" i="19"/>
  <c r="E15" i="19"/>
  <c r="T14" i="19"/>
  <c r="S14" i="19"/>
  <c r="R14" i="19"/>
  <c r="Q14" i="19"/>
  <c r="P14" i="19"/>
  <c r="E14" i="19"/>
  <c r="U14" i="19" s="1"/>
  <c r="U13" i="19"/>
  <c r="S13" i="19"/>
  <c r="R13" i="19"/>
  <c r="Q13" i="19"/>
  <c r="P13" i="19"/>
  <c r="E13" i="19"/>
  <c r="T13" i="19" s="1"/>
  <c r="T12" i="19"/>
  <c r="S12" i="19"/>
  <c r="R12" i="19"/>
  <c r="Q12" i="19"/>
  <c r="P12" i="19"/>
  <c r="E12" i="19"/>
  <c r="U12" i="19" s="1"/>
  <c r="S11" i="19"/>
  <c r="R11" i="19"/>
  <c r="Q11" i="19"/>
  <c r="P11" i="19"/>
  <c r="E11" i="19"/>
  <c r="U11" i="19" s="1"/>
  <c r="S10" i="19"/>
  <c r="R10" i="19"/>
  <c r="Q10" i="19"/>
  <c r="P10" i="19"/>
  <c r="E10" i="19"/>
  <c r="U10" i="19" s="1"/>
  <c r="S9" i="19"/>
  <c r="R9" i="19"/>
  <c r="Q9" i="19"/>
  <c r="P9" i="19"/>
  <c r="E9" i="19"/>
  <c r="U96" i="18"/>
  <c r="T96" i="18"/>
  <c r="S96" i="18"/>
  <c r="R96" i="18"/>
  <c r="Q96" i="18"/>
  <c r="P96" i="18"/>
  <c r="E96" i="18"/>
  <c r="T95" i="18"/>
  <c r="S95" i="18"/>
  <c r="R95" i="18"/>
  <c r="Q95" i="18"/>
  <c r="P95" i="18"/>
  <c r="E95" i="18"/>
  <c r="U95" i="18" s="1"/>
  <c r="T94" i="18"/>
  <c r="S94" i="18"/>
  <c r="R94" i="18"/>
  <c r="Q94" i="18"/>
  <c r="P94" i="18"/>
  <c r="E94" i="18"/>
  <c r="U94" i="18" s="1"/>
  <c r="U93" i="18"/>
  <c r="S93" i="18"/>
  <c r="R93" i="18"/>
  <c r="Q93" i="18"/>
  <c r="P93" i="18"/>
  <c r="E93" i="18"/>
  <c r="T93" i="18" s="1"/>
  <c r="S92" i="18"/>
  <c r="R92" i="18"/>
  <c r="Q92" i="18"/>
  <c r="P92" i="18"/>
  <c r="E92" i="18"/>
  <c r="U92" i="18" s="1"/>
  <c r="T91" i="18"/>
  <c r="S91" i="18"/>
  <c r="R91" i="18"/>
  <c r="Q91" i="18"/>
  <c r="P91" i="18"/>
  <c r="E91" i="18"/>
  <c r="U91" i="18" s="1"/>
  <c r="S90" i="18"/>
  <c r="R90" i="18"/>
  <c r="Q90" i="18"/>
  <c r="P90" i="18"/>
  <c r="E90" i="18"/>
  <c r="U90" i="18" s="1"/>
  <c r="S89" i="18"/>
  <c r="R89" i="18"/>
  <c r="Q89" i="18"/>
  <c r="P89" i="18"/>
  <c r="E89" i="18"/>
  <c r="U89" i="18" s="1"/>
  <c r="U88" i="18"/>
  <c r="T88" i="18"/>
  <c r="S88" i="18"/>
  <c r="R88" i="18"/>
  <c r="Q88" i="18"/>
  <c r="P88" i="18"/>
  <c r="E88" i="18"/>
  <c r="O75" i="18"/>
  <c r="N75" i="18"/>
  <c r="M75" i="18"/>
  <c r="L75" i="18"/>
  <c r="K75" i="18"/>
  <c r="J75" i="18"/>
  <c r="I75" i="18"/>
  <c r="H75" i="18"/>
  <c r="G75" i="18"/>
  <c r="F75" i="18"/>
  <c r="C75" i="18"/>
  <c r="B75" i="18"/>
  <c r="O74" i="18"/>
  <c r="N74" i="18"/>
  <c r="M74" i="18"/>
  <c r="L74" i="18"/>
  <c r="K74" i="18"/>
  <c r="S74" i="18" s="1"/>
  <c r="J74" i="18"/>
  <c r="I74" i="18"/>
  <c r="H74" i="18"/>
  <c r="P74" i="18" s="1"/>
  <c r="G74" i="18"/>
  <c r="F74" i="18"/>
  <c r="C74" i="18"/>
  <c r="B74" i="18"/>
  <c r="O73" i="18"/>
  <c r="N73" i="18"/>
  <c r="M73" i="18"/>
  <c r="L73" i="18"/>
  <c r="K73" i="18"/>
  <c r="S73" i="18" s="1"/>
  <c r="J73" i="18"/>
  <c r="I73" i="18"/>
  <c r="H73" i="18"/>
  <c r="R73" i="18" s="1"/>
  <c r="G73" i="18"/>
  <c r="F73" i="18"/>
  <c r="C73" i="18"/>
  <c r="B73" i="18"/>
  <c r="S72" i="18"/>
  <c r="R72" i="18"/>
  <c r="Q72" i="18"/>
  <c r="P72" i="18"/>
  <c r="E72" i="18"/>
  <c r="S71" i="18"/>
  <c r="R71" i="18"/>
  <c r="Q71" i="18"/>
  <c r="P71" i="18"/>
  <c r="E71" i="18"/>
  <c r="O69" i="18"/>
  <c r="N69" i="18"/>
  <c r="M69" i="18"/>
  <c r="L69" i="18"/>
  <c r="K69" i="18"/>
  <c r="J69" i="18"/>
  <c r="I69" i="18"/>
  <c r="H69" i="18"/>
  <c r="G69" i="18"/>
  <c r="F69" i="18"/>
  <c r="C69" i="18"/>
  <c r="B69" i="18"/>
  <c r="O68" i="18"/>
  <c r="N68" i="18"/>
  <c r="M68" i="18"/>
  <c r="L68" i="18"/>
  <c r="K68" i="18"/>
  <c r="J68" i="18"/>
  <c r="I68" i="18"/>
  <c r="S68" i="18" s="1"/>
  <c r="H68" i="18"/>
  <c r="R68" i="18" s="1"/>
  <c r="G68" i="18"/>
  <c r="F68" i="18"/>
  <c r="C68" i="18"/>
  <c r="B68" i="18"/>
  <c r="S67" i="18"/>
  <c r="R67" i="18"/>
  <c r="Q67" i="18"/>
  <c r="P67" i="18"/>
  <c r="E67" i="18"/>
  <c r="U67" i="18" s="1"/>
  <c r="S66" i="18"/>
  <c r="R66" i="18"/>
  <c r="Q66" i="18"/>
  <c r="P66" i="18"/>
  <c r="E66" i="18"/>
  <c r="U66" i="18" s="1"/>
  <c r="S65" i="18"/>
  <c r="R65" i="18"/>
  <c r="Q65" i="18"/>
  <c r="P65" i="18"/>
  <c r="E65" i="18"/>
  <c r="S64" i="18"/>
  <c r="R64" i="18"/>
  <c r="Q64" i="18"/>
  <c r="P64" i="18"/>
  <c r="E64" i="18"/>
  <c r="U64" i="18" s="1"/>
  <c r="S63" i="18"/>
  <c r="R63" i="18"/>
  <c r="Q63" i="18"/>
  <c r="P63" i="18"/>
  <c r="E63" i="18"/>
  <c r="U63" i="18" s="1"/>
  <c r="O61" i="18"/>
  <c r="N61" i="18"/>
  <c r="M61" i="18"/>
  <c r="L61" i="18"/>
  <c r="K61" i="18"/>
  <c r="J61" i="18"/>
  <c r="I61" i="18"/>
  <c r="S61" i="18" s="1"/>
  <c r="H61" i="18"/>
  <c r="C61" i="18"/>
  <c r="B61" i="18"/>
  <c r="S60" i="18"/>
  <c r="R60" i="18"/>
  <c r="Q60" i="18"/>
  <c r="P60" i="18"/>
  <c r="E60" i="18"/>
  <c r="U60" i="18" s="1"/>
  <c r="T59" i="18"/>
  <c r="S59" i="18"/>
  <c r="R59" i="18"/>
  <c r="Q59" i="18"/>
  <c r="P59" i="18"/>
  <c r="E59" i="18"/>
  <c r="U59" i="18" s="1"/>
  <c r="S58" i="18"/>
  <c r="R58" i="18"/>
  <c r="Q58" i="18"/>
  <c r="P58" i="18"/>
  <c r="E58" i="18"/>
  <c r="U58" i="18" s="1"/>
  <c r="S57" i="18"/>
  <c r="R57" i="18"/>
  <c r="Q57" i="18"/>
  <c r="P57" i="18"/>
  <c r="E57" i="18"/>
  <c r="U57" i="18" s="1"/>
  <c r="O55" i="18"/>
  <c r="N55" i="18"/>
  <c r="M55" i="18"/>
  <c r="L55" i="18"/>
  <c r="K55" i="18"/>
  <c r="J55" i="18"/>
  <c r="I55" i="18"/>
  <c r="H55" i="18"/>
  <c r="G55" i="18"/>
  <c r="F55" i="18"/>
  <c r="C55" i="18"/>
  <c r="B55" i="18"/>
  <c r="S54" i="18"/>
  <c r="R54" i="18"/>
  <c r="Q54" i="18"/>
  <c r="P54" i="18"/>
  <c r="E54" i="18"/>
  <c r="U54" i="18" s="1"/>
  <c r="U53" i="18"/>
  <c r="S53" i="18"/>
  <c r="R53" i="18"/>
  <c r="Q53" i="18"/>
  <c r="P53" i="18"/>
  <c r="T53" i="18" s="1"/>
  <c r="E53" i="18"/>
  <c r="S52" i="18"/>
  <c r="R52" i="18"/>
  <c r="Q52" i="18"/>
  <c r="P52" i="18"/>
  <c r="E52" i="18"/>
  <c r="U52" i="18" s="1"/>
  <c r="S51" i="18"/>
  <c r="R51" i="18"/>
  <c r="Q51" i="18"/>
  <c r="P51" i="18"/>
  <c r="E51" i="18"/>
  <c r="U51" i="18" s="1"/>
  <c r="S50" i="18"/>
  <c r="R50" i="18"/>
  <c r="Q50" i="18"/>
  <c r="P50" i="18"/>
  <c r="E50" i="18"/>
  <c r="T50" i="18" s="1"/>
  <c r="S49" i="18"/>
  <c r="R49" i="18"/>
  <c r="Q49" i="18"/>
  <c r="P49" i="18"/>
  <c r="E49" i="18"/>
  <c r="U49" i="18" s="1"/>
  <c r="S48" i="18"/>
  <c r="R48" i="18"/>
  <c r="Q48" i="18"/>
  <c r="P48" i="18"/>
  <c r="E48" i="18"/>
  <c r="U48" i="18" s="1"/>
  <c r="S47" i="18"/>
  <c r="R47" i="18"/>
  <c r="Q47" i="18"/>
  <c r="P47" i="18"/>
  <c r="E47" i="18"/>
  <c r="U47" i="18" s="1"/>
  <c r="S46" i="18"/>
  <c r="R46" i="18"/>
  <c r="Q46" i="18"/>
  <c r="P46" i="18"/>
  <c r="E46" i="18"/>
  <c r="S45" i="18"/>
  <c r="R45" i="18"/>
  <c r="Q45" i="18"/>
  <c r="P45" i="18"/>
  <c r="E45" i="18"/>
  <c r="U45" i="18" s="1"/>
  <c r="S44" i="18"/>
  <c r="R44" i="18"/>
  <c r="Q44" i="18"/>
  <c r="P44" i="18"/>
  <c r="E44" i="18"/>
  <c r="O42" i="18"/>
  <c r="N42" i="18"/>
  <c r="M42" i="18"/>
  <c r="L42" i="18"/>
  <c r="K42" i="18"/>
  <c r="J42" i="18"/>
  <c r="I42" i="18"/>
  <c r="H42" i="18"/>
  <c r="G42" i="18"/>
  <c r="F42" i="18"/>
  <c r="C42" i="18"/>
  <c r="B42" i="18"/>
  <c r="E42" i="18" s="1"/>
  <c r="S41" i="18"/>
  <c r="R41" i="18"/>
  <c r="Q41" i="18"/>
  <c r="P41" i="18"/>
  <c r="E41" i="18"/>
  <c r="S40" i="18"/>
  <c r="R40" i="18"/>
  <c r="Q40" i="18"/>
  <c r="P40" i="18"/>
  <c r="E40" i="18"/>
  <c r="U40" i="18" s="1"/>
  <c r="S39" i="18"/>
  <c r="R39" i="18"/>
  <c r="Q39" i="18"/>
  <c r="P39" i="18"/>
  <c r="E39" i="18"/>
  <c r="S38" i="18"/>
  <c r="R38" i="18"/>
  <c r="Q38" i="18"/>
  <c r="P38" i="18"/>
  <c r="E38" i="18"/>
  <c r="S37" i="18"/>
  <c r="R37" i="18"/>
  <c r="Q37" i="18"/>
  <c r="P37" i="18"/>
  <c r="E37" i="18"/>
  <c r="U37" i="18" s="1"/>
  <c r="O35" i="18"/>
  <c r="N35" i="18"/>
  <c r="M35" i="18"/>
  <c r="L35" i="18"/>
  <c r="K35" i="18"/>
  <c r="J35" i="18"/>
  <c r="I35" i="18"/>
  <c r="S35" i="18" s="1"/>
  <c r="H35" i="18"/>
  <c r="G35" i="18"/>
  <c r="F35" i="18"/>
  <c r="C35" i="18"/>
  <c r="B35" i="18"/>
  <c r="E35" i="18" s="1"/>
  <c r="S34" i="18"/>
  <c r="R34" i="18"/>
  <c r="Q34" i="18"/>
  <c r="P34" i="18"/>
  <c r="E34" i="18"/>
  <c r="O32" i="18"/>
  <c r="N32" i="18"/>
  <c r="M32" i="18"/>
  <c r="L32" i="18"/>
  <c r="K32" i="18"/>
  <c r="J32" i="18"/>
  <c r="I32" i="18"/>
  <c r="S32" i="18" s="1"/>
  <c r="H32" i="18"/>
  <c r="R32" i="18" s="1"/>
  <c r="G32" i="18"/>
  <c r="F32" i="18"/>
  <c r="E32" i="18"/>
  <c r="C32" i="18"/>
  <c r="B32" i="18"/>
  <c r="S31" i="18"/>
  <c r="R31" i="18"/>
  <c r="Q31" i="18"/>
  <c r="P31" i="18"/>
  <c r="T31" i="18" s="1"/>
  <c r="E31" i="18"/>
  <c r="U31" i="18" s="1"/>
  <c r="S30" i="18"/>
  <c r="R30" i="18"/>
  <c r="Q30" i="18"/>
  <c r="P30" i="18"/>
  <c r="E30" i="18"/>
  <c r="S29" i="18"/>
  <c r="R29" i="18"/>
  <c r="Q29" i="18"/>
  <c r="P29" i="18"/>
  <c r="E29" i="18"/>
  <c r="U29" i="18" s="1"/>
  <c r="S28" i="18"/>
  <c r="R28" i="18"/>
  <c r="Q28" i="18"/>
  <c r="P28" i="18"/>
  <c r="E28" i="18"/>
  <c r="T28" i="18" s="1"/>
  <c r="O26" i="18"/>
  <c r="N26" i="18"/>
  <c r="M26" i="18"/>
  <c r="L26" i="18"/>
  <c r="K26" i="18"/>
  <c r="J26" i="18"/>
  <c r="I26" i="18"/>
  <c r="H26" i="18"/>
  <c r="R26" i="18" s="1"/>
  <c r="G26" i="18"/>
  <c r="F26" i="18"/>
  <c r="C26" i="18"/>
  <c r="B26" i="18"/>
  <c r="E26" i="18" s="1"/>
  <c r="S25" i="18"/>
  <c r="R25" i="18"/>
  <c r="Q25" i="18"/>
  <c r="P25" i="18"/>
  <c r="E25" i="18"/>
  <c r="U25" i="18" s="1"/>
  <c r="S24" i="18"/>
  <c r="R24" i="18"/>
  <c r="Q24" i="18"/>
  <c r="P24" i="18"/>
  <c r="E24" i="18"/>
  <c r="U24" i="18" s="1"/>
  <c r="S23" i="18"/>
  <c r="R23" i="18"/>
  <c r="Q23" i="18"/>
  <c r="P23" i="18"/>
  <c r="E23" i="18"/>
  <c r="U23" i="18" s="1"/>
  <c r="U22" i="18"/>
  <c r="S22" i="18"/>
  <c r="R22" i="18"/>
  <c r="Q22" i="18"/>
  <c r="P22" i="18"/>
  <c r="E22" i="18"/>
  <c r="U21" i="18"/>
  <c r="T21" i="18"/>
  <c r="S21" i="18"/>
  <c r="R21" i="18"/>
  <c r="Q21" i="18"/>
  <c r="P21" i="18"/>
  <c r="E21" i="18"/>
  <c r="T20" i="18"/>
  <c r="S20" i="18"/>
  <c r="R20" i="18"/>
  <c r="Q20" i="18"/>
  <c r="P20" i="18"/>
  <c r="E20" i="18"/>
  <c r="U20" i="18" s="1"/>
  <c r="S19" i="18"/>
  <c r="R19" i="18"/>
  <c r="Q19" i="18"/>
  <c r="P19" i="18"/>
  <c r="E19" i="18"/>
  <c r="O17" i="18"/>
  <c r="N17" i="18"/>
  <c r="M17" i="18"/>
  <c r="L17" i="18"/>
  <c r="K17" i="18"/>
  <c r="S17" i="18" s="1"/>
  <c r="J17" i="18"/>
  <c r="I17" i="18"/>
  <c r="H17" i="18"/>
  <c r="G17" i="18"/>
  <c r="F17" i="18"/>
  <c r="C17" i="18"/>
  <c r="B17" i="18"/>
  <c r="S16" i="18"/>
  <c r="R16" i="18"/>
  <c r="Q16" i="18"/>
  <c r="P16" i="18"/>
  <c r="E16" i="18"/>
  <c r="S15" i="18"/>
  <c r="R15" i="18"/>
  <c r="Q15" i="18"/>
  <c r="P15" i="18"/>
  <c r="E15" i="18"/>
  <c r="U15" i="18" s="1"/>
  <c r="U14" i="18"/>
  <c r="T14" i="18"/>
  <c r="S14" i="18"/>
  <c r="R14" i="18"/>
  <c r="Q14" i="18"/>
  <c r="P14" i="18"/>
  <c r="E14" i="18"/>
  <c r="T13" i="18"/>
  <c r="S13" i="18"/>
  <c r="R13" i="18"/>
  <c r="Q13" i="18"/>
  <c r="P13" i="18"/>
  <c r="E13" i="18"/>
  <c r="U13" i="18" s="1"/>
  <c r="S12" i="18"/>
  <c r="R12" i="18"/>
  <c r="Q12" i="18"/>
  <c r="P12" i="18"/>
  <c r="E12" i="18"/>
  <c r="U12" i="18" s="1"/>
  <c r="S11" i="18"/>
  <c r="R11" i="18"/>
  <c r="Q11" i="18"/>
  <c r="P11" i="18"/>
  <c r="E11" i="18"/>
  <c r="T10" i="18"/>
  <c r="S10" i="18"/>
  <c r="R10" i="18"/>
  <c r="Q10" i="18"/>
  <c r="U10" i="18" s="1"/>
  <c r="P10" i="18"/>
  <c r="E10" i="18"/>
  <c r="S9" i="18"/>
  <c r="R9" i="18"/>
  <c r="Q9" i="18"/>
  <c r="P9" i="18"/>
  <c r="E9" i="18"/>
  <c r="S96" i="17"/>
  <c r="R96" i="17"/>
  <c r="Q96" i="17"/>
  <c r="P96" i="17"/>
  <c r="E96" i="17"/>
  <c r="S95" i="17"/>
  <c r="R95" i="17"/>
  <c r="Q95" i="17"/>
  <c r="P95" i="17"/>
  <c r="E95" i="17"/>
  <c r="U95" i="17" s="1"/>
  <c r="U94" i="17"/>
  <c r="T94" i="17"/>
  <c r="S94" i="17"/>
  <c r="R94" i="17"/>
  <c r="Q94" i="17"/>
  <c r="P94" i="17"/>
  <c r="E94" i="17"/>
  <c r="T93" i="17"/>
  <c r="S93" i="17"/>
  <c r="R93" i="17"/>
  <c r="Q93" i="17"/>
  <c r="P93" i="17"/>
  <c r="E93" i="17"/>
  <c r="U93" i="17" s="1"/>
  <c r="S92" i="17"/>
  <c r="R92" i="17"/>
  <c r="Q92" i="17"/>
  <c r="P92" i="17"/>
  <c r="E92" i="17"/>
  <c r="U92" i="17" s="1"/>
  <c r="S91" i="17"/>
  <c r="R91" i="17"/>
  <c r="Q91" i="17"/>
  <c r="P91" i="17"/>
  <c r="E91" i="17"/>
  <c r="S90" i="17"/>
  <c r="R90" i="17"/>
  <c r="Q90" i="17"/>
  <c r="P90" i="17"/>
  <c r="E90" i="17"/>
  <c r="U90" i="17" s="1"/>
  <c r="T89" i="17"/>
  <c r="S89" i="17"/>
  <c r="R89" i="17"/>
  <c r="Q89" i="17"/>
  <c r="P89" i="17"/>
  <c r="E89" i="17"/>
  <c r="U89" i="17" s="1"/>
  <c r="S88" i="17"/>
  <c r="R88" i="17"/>
  <c r="Q88" i="17"/>
  <c r="P88" i="17"/>
  <c r="E88" i="17"/>
  <c r="O75" i="17"/>
  <c r="N75" i="17"/>
  <c r="M75" i="17"/>
  <c r="L75" i="17"/>
  <c r="K75" i="17"/>
  <c r="J75" i="17"/>
  <c r="I75" i="17"/>
  <c r="H75" i="17"/>
  <c r="G75" i="17"/>
  <c r="F75" i="17"/>
  <c r="C75" i="17"/>
  <c r="B75" i="17"/>
  <c r="O74" i="17"/>
  <c r="N74" i="17"/>
  <c r="M74" i="17"/>
  <c r="L74" i="17"/>
  <c r="K74" i="17"/>
  <c r="J74" i="17"/>
  <c r="I74" i="17"/>
  <c r="Q74" i="17" s="1"/>
  <c r="H74" i="17"/>
  <c r="R74" i="17" s="1"/>
  <c r="G74" i="17"/>
  <c r="F74" i="17"/>
  <c r="C74" i="17"/>
  <c r="B74" i="17"/>
  <c r="E74" i="17" s="1"/>
  <c r="O73" i="17"/>
  <c r="N73" i="17"/>
  <c r="M73" i="17"/>
  <c r="L73" i="17"/>
  <c r="K73" i="17"/>
  <c r="J73" i="17"/>
  <c r="I73" i="17"/>
  <c r="S73" i="17" s="1"/>
  <c r="H73" i="17"/>
  <c r="G73" i="17"/>
  <c r="F73" i="17"/>
  <c r="C73" i="17"/>
  <c r="B73" i="17"/>
  <c r="E73" i="17" s="1"/>
  <c r="S72" i="17"/>
  <c r="R72" i="17"/>
  <c r="Q72" i="17"/>
  <c r="P72" i="17"/>
  <c r="E72" i="17"/>
  <c r="T72" i="17" s="1"/>
  <c r="S71" i="17"/>
  <c r="R71" i="17"/>
  <c r="Q71" i="17"/>
  <c r="P71" i="17"/>
  <c r="E71" i="17"/>
  <c r="O69" i="17"/>
  <c r="N69" i="17"/>
  <c r="M69" i="17"/>
  <c r="L69" i="17"/>
  <c r="K69" i="17"/>
  <c r="J69" i="17"/>
  <c r="I69" i="17"/>
  <c r="H69" i="17"/>
  <c r="G69" i="17"/>
  <c r="F69" i="17"/>
  <c r="C69" i="17"/>
  <c r="B69" i="17"/>
  <c r="O68" i="17"/>
  <c r="N68" i="17"/>
  <c r="M68" i="17"/>
  <c r="L68" i="17"/>
  <c r="K68" i="17"/>
  <c r="J68" i="17"/>
  <c r="I68" i="17"/>
  <c r="S68" i="17" s="1"/>
  <c r="H68" i="17"/>
  <c r="R68" i="17" s="1"/>
  <c r="G68" i="17"/>
  <c r="F68" i="17"/>
  <c r="C68" i="17"/>
  <c r="B68" i="17"/>
  <c r="S67" i="17"/>
  <c r="R67" i="17"/>
  <c r="Q67" i="17"/>
  <c r="P67" i="17"/>
  <c r="E67" i="17"/>
  <c r="T67" i="17" s="1"/>
  <c r="T66" i="17"/>
  <c r="S66" i="17"/>
  <c r="R66" i="17"/>
  <c r="Q66" i="17"/>
  <c r="P66" i="17"/>
  <c r="E66" i="17"/>
  <c r="U66" i="17" s="1"/>
  <c r="S65" i="17"/>
  <c r="R65" i="17"/>
  <c r="Q65" i="17"/>
  <c r="P65" i="17"/>
  <c r="E65" i="17"/>
  <c r="S64" i="17"/>
  <c r="R64" i="17"/>
  <c r="Q64" i="17"/>
  <c r="P64" i="17"/>
  <c r="E64" i="17"/>
  <c r="U64" i="17" s="1"/>
  <c r="S63" i="17"/>
  <c r="R63" i="17"/>
  <c r="Q63" i="17"/>
  <c r="P63" i="17"/>
  <c r="E63" i="17"/>
  <c r="O61" i="17"/>
  <c r="N61" i="17"/>
  <c r="M61" i="17"/>
  <c r="L61" i="17"/>
  <c r="K61" i="17"/>
  <c r="J61" i="17"/>
  <c r="I61" i="17"/>
  <c r="H61" i="17"/>
  <c r="C61" i="17"/>
  <c r="B61" i="17"/>
  <c r="S60" i="17"/>
  <c r="R60" i="17"/>
  <c r="Q60" i="17"/>
  <c r="P60" i="17"/>
  <c r="E60" i="17"/>
  <c r="U59" i="17"/>
  <c r="S59" i="17"/>
  <c r="R59" i="17"/>
  <c r="Q59" i="17"/>
  <c r="P59" i="17"/>
  <c r="E59" i="17"/>
  <c r="T59" i="17" s="1"/>
  <c r="S58" i="17"/>
  <c r="R58" i="17"/>
  <c r="Q58" i="17"/>
  <c r="P58" i="17"/>
  <c r="E58" i="17"/>
  <c r="U58" i="17" s="1"/>
  <c r="S57" i="17"/>
  <c r="R57" i="17"/>
  <c r="Q57" i="17"/>
  <c r="P57" i="17"/>
  <c r="E57" i="17"/>
  <c r="U57" i="17" s="1"/>
  <c r="O55" i="17"/>
  <c r="N55" i="17"/>
  <c r="M55" i="17"/>
  <c r="L55" i="17"/>
  <c r="K55" i="17"/>
  <c r="J55" i="17"/>
  <c r="I55" i="17"/>
  <c r="S55" i="17" s="1"/>
  <c r="H55" i="17"/>
  <c r="R55" i="17" s="1"/>
  <c r="G55" i="17"/>
  <c r="F55" i="17"/>
  <c r="C55" i="17"/>
  <c r="B55" i="17"/>
  <c r="E55" i="17" s="1"/>
  <c r="T54" i="17"/>
  <c r="S54" i="17"/>
  <c r="R54" i="17"/>
  <c r="Q54" i="17"/>
  <c r="P54" i="17"/>
  <c r="E54" i="17"/>
  <c r="U54" i="17" s="1"/>
  <c r="S53" i="17"/>
  <c r="R53" i="17"/>
  <c r="Q53" i="17"/>
  <c r="P53" i="17"/>
  <c r="E53" i="17"/>
  <c r="S52" i="17"/>
  <c r="R52" i="17"/>
  <c r="Q52" i="17"/>
  <c r="P52" i="17"/>
  <c r="E52" i="17"/>
  <c r="U52" i="17" s="1"/>
  <c r="S51" i="17"/>
  <c r="R51" i="17"/>
  <c r="Q51" i="17"/>
  <c r="P51" i="17"/>
  <c r="E51" i="17"/>
  <c r="T51" i="17" s="1"/>
  <c r="S50" i="17"/>
  <c r="R50" i="17"/>
  <c r="Q50" i="17"/>
  <c r="P50" i="17"/>
  <c r="E50" i="17"/>
  <c r="T50" i="17" s="1"/>
  <c r="S49" i="17"/>
  <c r="R49" i="17"/>
  <c r="Q49" i="17"/>
  <c r="P49" i="17"/>
  <c r="E49" i="17"/>
  <c r="U49" i="17" s="1"/>
  <c r="S48" i="17"/>
  <c r="R48" i="17"/>
  <c r="Q48" i="17"/>
  <c r="P48" i="17"/>
  <c r="E48" i="17"/>
  <c r="S47" i="17"/>
  <c r="R47" i="17"/>
  <c r="Q47" i="17"/>
  <c r="P47" i="17"/>
  <c r="E47" i="17"/>
  <c r="T46" i="17"/>
  <c r="S46" i="17"/>
  <c r="R46" i="17"/>
  <c r="Q46" i="17"/>
  <c r="P46" i="17"/>
  <c r="E46" i="17"/>
  <c r="U46" i="17" s="1"/>
  <c r="S45" i="17"/>
  <c r="R45" i="17"/>
  <c r="Q45" i="17"/>
  <c r="P45" i="17"/>
  <c r="E45" i="17"/>
  <c r="S44" i="17"/>
  <c r="R44" i="17"/>
  <c r="Q44" i="17"/>
  <c r="P44" i="17"/>
  <c r="E44" i="17"/>
  <c r="O42" i="17"/>
  <c r="N42" i="17"/>
  <c r="M42" i="17"/>
  <c r="L42" i="17"/>
  <c r="K42" i="17"/>
  <c r="J42" i="17"/>
  <c r="I42" i="17"/>
  <c r="S42" i="17" s="1"/>
  <c r="H42" i="17"/>
  <c r="R42" i="17" s="1"/>
  <c r="G42" i="17"/>
  <c r="F42" i="17"/>
  <c r="C42" i="17"/>
  <c r="B42" i="17"/>
  <c r="S41" i="17"/>
  <c r="R41" i="17"/>
  <c r="Q41" i="17"/>
  <c r="P41" i="17"/>
  <c r="E41" i="17"/>
  <c r="U40" i="17"/>
  <c r="T40" i="17"/>
  <c r="S40" i="17"/>
  <c r="R40" i="17"/>
  <c r="Q40" i="17"/>
  <c r="P40" i="17"/>
  <c r="E40" i="17"/>
  <c r="S39" i="17"/>
  <c r="R39" i="17"/>
  <c r="Q39" i="17"/>
  <c r="P39" i="17"/>
  <c r="E39" i="17"/>
  <c r="U39" i="17" s="1"/>
  <c r="S38" i="17"/>
  <c r="R38" i="17"/>
  <c r="Q38" i="17"/>
  <c r="P38" i="17"/>
  <c r="E38" i="17"/>
  <c r="U38" i="17" s="1"/>
  <c r="S37" i="17"/>
  <c r="R37" i="17"/>
  <c r="Q37" i="17"/>
  <c r="P37" i="17"/>
  <c r="E37" i="17"/>
  <c r="R35" i="17"/>
  <c r="O35" i="17"/>
  <c r="N35" i="17"/>
  <c r="M35" i="17"/>
  <c r="L35" i="17"/>
  <c r="K35" i="17"/>
  <c r="J35" i="17"/>
  <c r="I35" i="17"/>
  <c r="H35" i="17"/>
  <c r="G35" i="17"/>
  <c r="F35" i="17"/>
  <c r="C35" i="17"/>
  <c r="B35" i="17"/>
  <c r="E35" i="17" s="1"/>
  <c r="S34" i="17"/>
  <c r="R34" i="17"/>
  <c r="Q34" i="17"/>
  <c r="P34" i="17"/>
  <c r="E34" i="17"/>
  <c r="O32" i="17"/>
  <c r="N32" i="17"/>
  <c r="M32" i="17"/>
  <c r="L32" i="17"/>
  <c r="K32" i="17"/>
  <c r="J32" i="17"/>
  <c r="I32" i="17"/>
  <c r="H32" i="17"/>
  <c r="G32" i="17"/>
  <c r="F32" i="17"/>
  <c r="C32" i="17"/>
  <c r="B32" i="17"/>
  <c r="U31" i="17"/>
  <c r="S31" i="17"/>
  <c r="R31" i="17"/>
  <c r="Q31" i="17"/>
  <c r="P31" i="17"/>
  <c r="E31" i="17"/>
  <c r="T31" i="17" s="1"/>
  <c r="U30" i="17"/>
  <c r="T30" i="17"/>
  <c r="S30" i="17"/>
  <c r="R30" i="17"/>
  <c r="Q30" i="17"/>
  <c r="P30" i="17"/>
  <c r="E30" i="17"/>
  <c r="T29" i="17"/>
  <c r="S29" i="17"/>
  <c r="R29" i="17"/>
  <c r="Q29" i="17"/>
  <c r="P29" i="17"/>
  <c r="E29" i="17"/>
  <c r="U29" i="17" s="1"/>
  <c r="S28" i="17"/>
  <c r="R28" i="17"/>
  <c r="Q28" i="17"/>
  <c r="P28" i="17"/>
  <c r="E28" i="17"/>
  <c r="O26" i="17"/>
  <c r="N26" i="17"/>
  <c r="M26" i="17"/>
  <c r="L26" i="17"/>
  <c r="K26" i="17"/>
  <c r="J26" i="17"/>
  <c r="I26" i="17"/>
  <c r="H26" i="17"/>
  <c r="R26" i="17" s="1"/>
  <c r="G26" i="17"/>
  <c r="F26" i="17"/>
  <c r="C26" i="17"/>
  <c r="B26" i="17"/>
  <c r="S25" i="17"/>
  <c r="R25" i="17"/>
  <c r="Q25" i="17"/>
  <c r="P25" i="17"/>
  <c r="E25" i="17"/>
  <c r="S24" i="17"/>
  <c r="R24" i="17"/>
  <c r="Q24" i="17"/>
  <c r="P24" i="17"/>
  <c r="E24" i="17"/>
  <c r="S23" i="17"/>
  <c r="R23" i="17"/>
  <c r="Q23" i="17"/>
  <c r="P23" i="17"/>
  <c r="E23" i="17"/>
  <c r="S22" i="17"/>
  <c r="R22" i="17"/>
  <c r="Q22" i="17"/>
  <c r="P22" i="17"/>
  <c r="E22" i="17"/>
  <c r="U22" i="17" s="1"/>
  <c r="S21" i="17"/>
  <c r="R21" i="17"/>
  <c r="Q21" i="17"/>
  <c r="P21" i="17"/>
  <c r="E21" i="17"/>
  <c r="U21" i="17" s="1"/>
  <c r="S20" i="17"/>
  <c r="R20" i="17"/>
  <c r="Q20" i="17"/>
  <c r="P20" i="17"/>
  <c r="E20" i="17"/>
  <c r="U19" i="17"/>
  <c r="T19" i="17"/>
  <c r="S19" i="17"/>
  <c r="R19" i="17"/>
  <c r="Q19" i="17"/>
  <c r="P19" i="17"/>
  <c r="E19" i="17"/>
  <c r="O17" i="17"/>
  <c r="N17" i="17"/>
  <c r="M17" i="17"/>
  <c r="L17" i="17"/>
  <c r="K17" i="17"/>
  <c r="Q17" i="17" s="1"/>
  <c r="J17" i="17"/>
  <c r="I17" i="17"/>
  <c r="H17" i="17"/>
  <c r="P17" i="17" s="1"/>
  <c r="G17" i="17"/>
  <c r="F17" i="17"/>
  <c r="E17" i="17"/>
  <c r="C17" i="17"/>
  <c r="B17" i="17"/>
  <c r="T16" i="17"/>
  <c r="S16" i="17"/>
  <c r="R16" i="17"/>
  <c r="Q16" i="17"/>
  <c r="U16" i="17" s="1"/>
  <c r="P16" i="17"/>
  <c r="E16" i="17"/>
  <c r="S15" i="17"/>
  <c r="R15" i="17"/>
  <c r="Q15" i="17"/>
  <c r="P15" i="17"/>
  <c r="E15" i="17"/>
  <c r="U15" i="17" s="1"/>
  <c r="S14" i="17"/>
  <c r="R14" i="17"/>
  <c r="Q14" i="17"/>
  <c r="P14" i="17"/>
  <c r="E14" i="17"/>
  <c r="S13" i="17"/>
  <c r="R13" i="17"/>
  <c r="Q13" i="17"/>
  <c r="P13" i="17"/>
  <c r="E13" i="17"/>
  <c r="S12" i="17"/>
  <c r="R12" i="17"/>
  <c r="Q12" i="17"/>
  <c r="P12" i="17"/>
  <c r="E12" i="17"/>
  <c r="T12" i="17" s="1"/>
  <c r="U11" i="17"/>
  <c r="S11" i="17"/>
  <c r="R11" i="17"/>
  <c r="Q11" i="17"/>
  <c r="P11" i="17"/>
  <c r="E11" i="17"/>
  <c r="T11" i="17" s="1"/>
  <c r="S10" i="17"/>
  <c r="R10" i="17"/>
  <c r="Q10" i="17"/>
  <c r="P10" i="17"/>
  <c r="E10" i="17"/>
  <c r="U10" i="17" s="1"/>
  <c r="S9" i="17"/>
  <c r="R9" i="17"/>
  <c r="Q9" i="17"/>
  <c r="P9" i="17"/>
  <c r="E9" i="17"/>
  <c r="T9" i="17" s="1"/>
  <c r="U96" i="16"/>
  <c r="T96" i="16"/>
  <c r="S96" i="16"/>
  <c r="R96" i="16"/>
  <c r="Q96" i="16"/>
  <c r="P96" i="16"/>
  <c r="E96" i="16"/>
  <c r="S95" i="16"/>
  <c r="R95" i="16"/>
  <c r="Q95" i="16"/>
  <c r="P95" i="16"/>
  <c r="E95" i="16"/>
  <c r="U95" i="16" s="1"/>
  <c r="S94" i="16"/>
  <c r="R94" i="16"/>
  <c r="Q94" i="16"/>
  <c r="P94" i="16"/>
  <c r="E94" i="16"/>
  <c r="U93" i="16"/>
  <c r="S93" i="16"/>
  <c r="R93" i="16"/>
  <c r="Q93" i="16"/>
  <c r="P93" i="16"/>
  <c r="E93" i="16"/>
  <c r="T93" i="16" s="1"/>
  <c r="S92" i="16"/>
  <c r="R92" i="16"/>
  <c r="Q92" i="16"/>
  <c r="P92" i="16"/>
  <c r="E92" i="16"/>
  <c r="T92" i="16" s="1"/>
  <c r="S91" i="16"/>
  <c r="R91" i="16"/>
  <c r="Q91" i="16"/>
  <c r="P91" i="16"/>
  <c r="E91" i="16"/>
  <c r="U91" i="16" s="1"/>
  <c r="S90" i="16"/>
  <c r="R90" i="16"/>
  <c r="Q90" i="16"/>
  <c r="P90" i="16"/>
  <c r="E90" i="16"/>
  <c r="U90" i="16" s="1"/>
  <c r="U89" i="16"/>
  <c r="S89" i="16"/>
  <c r="R89" i="16"/>
  <c r="Q89" i="16"/>
  <c r="P89" i="16"/>
  <c r="E89" i="16"/>
  <c r="T89" i="16" s="1"/>
  <c r="S88" i="16"/>
  <c r="R88" i="16"/>
  <c r="Q88" i="16"/>
  <c r="P88" i="16"/>
  <c r="E88" i="16"/>
  <c r="U88" i="16" s="1"/>
  <c r="O75" i="16"/>
  <c r="N75" i="16"/>
  <c r="M75" i="16"/>
  <c r="L75" i="16"/>
  <c r="K75" i="16"/>
  <c r="J75" i="16"/>
  <c r="I75" i="16"/>
  <c r="H75" i="16"/>
  <c r="G75" i="16"/>
  <c r="F75" i="16"/>
  <c r="C75" i="16"/>
  <c r="B75" i="16"/>
  <c r="O74" i="16"/>
  <c r="N74" i="16"/>
  <c r="M74" i="16"/>
  <c r="L74" i="16"/>
  <c r="K74" i="16"/>
  <c r="S74" i="16" s="1"/>
  <c r="J74" i="16"/>
  <c r="I74" i="16"/>
  <c r="H74" i="16"/>
  <c r="G74" i="16"/>
  <c r="F74" i="16"/>
  <c r="C74" i="16"/>
  <c r="B74" i="16"/>
  <c r="E74" i="16" s="1"/>
  <c r="O73" i="16"/>
  <c r="N73" i="16"/>
  <c r="M73" i="16"/>
  <c r="L73" i="16"/>
  <c r="K73" i="16"/>
  <c r="J73" i="16"/>
  <c r="I73" i="16"/>
  <c r="H73" i="16"/>
  <c r="G73" i="16"/>
  <c r="F73" i="16"/>
  <c r="C73" i="16"/>
  <c r="B73" i="16"/>
  <c r="E73" i="16" s="1"/>
  <c r="S72" i="16"/>
  <c r="R72" i="16"/>
  <c r="Q72" i="16"/>
  <c r="P72" i="16"/>
  <c r="E72" i="16"/>
  <c r="U72" i="16" s="1"/>
  <c r="S71" i="16"/>
  <c r="R71" i="16"/>
  <c r="Q71" i="16"/>
  <c r="U71" i="16" s="1"/>
  <c r="P71" i="16"/>
  <c r="E71" i="16"/>
  <c r="O69" i="16"/>
  <c r="N69" i="16"/>
  <c r="M69" i="16"/>
  <c r="L69" i="16"/>
  <c r="K69" i="16"/>
  <c r="J69" i="16"/>
  <c r="I69" i="16"/>
  <c r="H69" i="16"/>
  <c r="G69" i="16"/>
  <c r="F69" i="16"/>
  <c r="C69" i="16"/>
  <c r="B69" i="16"/>
  <c r="O68" i="16"/>
  <c r="N68" i="16"/>
  <c r="M68" i="16"/>
  <c r="L68" i="16"/>
  <c r="K68" i="16"/>
  <c r="J68" i="16"/>
  <c r="I68" i="16"/>
  <c r="H68" i="16"/>
  <c r="R68" i="16" s="1"/>
  <c r="G68" i="16"/>
  <c r="F68" i="16"/>
  <c r="C68" i="16"/>
  <c r="B68" i="16"/>
  <c r="S67" i="16"/>
  <c r="R67" i="16"/>
  <c r="Q67" i="16"/>
  <c r="P67" i="16"/>
  <c r="E67" i="16"/>
  <c r="U67" i="16" s="1"/>
  <c r="U66" i="16"/>
  <c r="S66" i="16"/>
  <c r="R66" i="16"/>
  <c r="Q66" i="16"/>
  <c r="P66" i="16"/>
  <c r="E66" i="16"/>
  <c r="T66" i="16" s="1"/>
  <c r="S65" i="16"/>
  <c r="R65" i="16"/>
  <c r="Q65" i="16"/>
  <c r="P65" i="16"/>
  <c r="E65" i="16"/>
  <c r="U65" i="16" s="1"/>
  <c r="S64" i="16"/>
  <c r="R64" i="16"/>
  <c r="Q64" i="16"/>
  <c r="P64" i="16"/>
  <c r="E64" i="16"/>
  <c r="S63" i="16"/>
  <c r="R63" i="16"/>
  <c r="Q63" i="16"/>
  <c r="P63" i="16"/>
  <c r="E63" i="16"/>
  <c r="O61" i="16"/>
  <c r="N61" i="16"/>
  <c r="M61" i="16"/>
  <c r="L61" i="16"/>
  <c r="K61" i="16"/>
  <c r="J61" i="16"/>
  <c r="I61" i="16"/>
  <c r="S61" i="16" s="1"/>
  <c r="H61" i="16"/>
  <c r="R61" i="16" s="1"/>
  <c r="C61" i="16"/>
  <c r="B61" i="16"/>
  <c r="U60" i="16"/>
  <c r="S60" i="16"/>
  <c r="R60" i="16"/>
  <c r="Q60" i="16"/>
  <c r="P60" i="16"/>
  <c r="E60" i="16"/>
  <c r="T60" i="16" s="1"/>
  <c r="U59" i="16"/>
  <c r="T59" i="16"/>
  <c r="S59" i="16"/>
  <c r="R59" i="16"/>
  <c r="Q59" i="16"/>
  <c r="P59" i="16"/>
  <c r="E59" i="16"/>
  <c r="S58" i="16"/>
  <c r="R58" i="16"/>
  <c r="Q58" i="16"/>
  <c r="P58" i="16"/>
  <c r="E58" i="16"/>
  <c r="U58" i="16" s="1"/>
  <c r="U57" i="16"/>
  <c r="S57" i="16"/>
  <c r="R57" i="16"/>
  <c r="Q57" i="16"/>
  <c r="P57" i="16"/>
  <c r="E57" i="16"/>
  <c r="T57" i="16" s="1"/>
  <c r="O55" i="16"/>
  <c r="N55" i="16"/>
  <c r="M55" i="16"/>
  <c r="L55" i="16"/>
  <c r="K55" i="16"/>
  <c r="J55" i="16"/>
  <c r="I55" i="16"/>
  <c r="S55" i="16" s="1"/>
  <c r="H55" i="16"/>
  <c r="R55" i="16" s="1"/>
  <c r="G55" i="16"/>
  <c r="F55" i="16"/>
  <c r="C55" i="16"/>
  <c r="B55" i="16"/>
  <c r="S54" i="16"/>
  <c r="R54" i="16"/>
  <c r="Q54" i="16"/>
  <c r="P54" i="16"/>
  <c r="E54" i="16"/>
  <c r="T54" i="16" s="1"/>
  <c r="U53" i="16"/>
  <c r="T53" i="16"/>
  <c r="S53" i="16"/>
  <c r="R53" i="16"/>
  <c r="Q53" i="16"/>
  <c r="P53" i="16"/>
  <c r="E53" i="16"/>
  <c r="S52" i="16"/>
  <c r="R52" i="16"/>
  <c r="Q52" i="16"/>
  <c r="P52" i="16"/>
  <c r="E52" i="16"/>
  <c r="S51" i="16"/>
  <c r="R51" i="16"/>
  <c r="Q51" i="16"/>
  <c r="P51" i="16"/>
  <c r="E51" i="16"/>
  <c r="U51" i="16" s="1"/>
  <c r="S50" i="16"/>
  <c r="R50" i="16"/>
  <c r="Q50" i="16"/>
  <c r="P50" i="16"/>
  <c r="E50" i="16"/>
  <c r="T50" i="16" s="1"/>
  <c r="U49" i="16"/>
  <c r="S49" i="16"/>
  <c r="R49" i="16"/>
  <c r="Q49" i="16"/>
  <c r="P49" i="16"/>
  <c r="E49" i="16"/>
  <c r="T49" i="16" s="1"/>
  <c r="S48" i="16"/>
  <c r="R48" i="16"/>
  <c r="Q48" i="16"/>
  <c r="P48" i="16"/>
  <c r="E48" i="16"/>
  <c r="U48" i="16" s="1"/>
  <c r="S47" i="16"/>
  <c r="R47" i="16"/>
  <c r="Q47" i="16"/>
  <c r="P47" i="16"/>
  <c r="E47" i="16"/>
  <c r="U47" i="16" s="1"/>
  <c r="S46" i="16"/>
  <c r="R46" i="16"/>
  <c r="Q46" i="16"/>
  <c r="P46" i="16"/>
  <c r="E46" i="16"/>
  <c r="T46" i="16" s="1"/>
  <c r="U45" i="16"/>
  <c r="T45" i="16"/>
  <c r="S45" i="16"/>
  <c r="R45" i="16"/>
  <c r="Q45" i="16"/>
  <c r="P45" i="16"/>
  <c r="E45" i="16"/>
  <c r="S44" i="16"/>
  <c r="R44" i="16"/>
  <c r="Q44" i="16"/>
  <c r="P44" i="16"/>
  <c r="E44" i="16"/>
  <c r="O42" i="16"/>
  <c r="N42" i="16"/>
  <c r="M42" i="16"/>
  <c r="L42" i="16"/>
  <c r="K42" i="16"/>
  <c r="J42" i="16"/>
  <c r="I42" i="16"/>
  <c r="H42" i="16"/>
  <c r="G42" i="16"/>
  <c r="F42" i="16"/>
  <c r="C42" i="16"/>
  <c r="B42" i="16"/>
  <c r="S41" i="16"/>
  <c r="R41" i="16"/>
  <c r="Q41" i="16"/>
  <c r="P41" i="16"/>
  <c r="E41" i="16"/>
  <c r="T40" i="16"/>
  <c r="S40" i="16"/>
  <c r="R40" i="16"/>
  <c r="Q40" i="16"/>
  <c r="P40" i="16"/>
  <c r="E40" i="16"/>
  <c r="U39" i="16"/>
  <c r="S39" i="16"/>
  <c r="R39" i="16"/>
  <c r="Q39" i="16"/>
  <c r="P39" i="16"/>
  <c r="E39" i="16"/>
  <c r="T39" i="16" s="1"/>
  <c r="S38" i="16"/>
  <c r="R38" i="16"/>
  <c r="Q38" i="16"/>
  <c r="U38" i="16" s="1"/>
  <c r="P38" i="16"/>
  <c r="T38" i="16" s="1"/>
  <c r="E38" i="16"/>
  <c r="S37" i="16"/>
  <c r="R37" i="16"/>
  <c r="Q37" i="16"/>
  <c r="P37" i="16"/>
  <c r="E37" i="16"/>
  <c r="O35" i="16"/>
  <c r="N35" i="16"/>
  <c r="M35" i="16"/>
  <c r="L35" i="16"/>
  <c r="K35" i="16"/>
  <c r="J35" i="16"/>
  <c r="I35" i="16"/>
  <c r="S35" i="16" s="1"/>
  <c r="H35" i="16"/>
  <c r="P35" i="16" s="1"/>
  <c r="G35" i="16"/>
  <c r="F35" i="16"/>
  <c r="C35" i="16"/>
  <c r="B35" i="16"/>
  <c r="E35" i="16" s="1"/>
  <c r="S34" i="16"/>
  <c r="R34" i="16"/>
  <c r="Q34" i="16"/>
  <c r="U34" i="16" s="1"/>
  <c r="P34" i="16"/>
  <c r="E34" i="16"/>
  <c r="T34" i="16" s="1"/>
  <c r="O32" i="16"/>
  <c r="N32" i="16"/>
  <c r="M32" i="16"/>
  <c r="L32" i="16"/>
  <c r="K32" i="16"/>
  <c r="J32" i="16"/>
  <c r="I32" i="16"/>
  <c r="S32" i="16" s="1"/>
  <c r="H32" i="16"/>
  <c r="G32" i="16"/>
  <c r="F32" i="16"/>
  <c r="C32" i="16"/>
  <c r="B32" i="16"/>
  <c r="T31" i="16"/>
  <c r="S31" i="16"/>
  <c r="R31" i="16"/>
  <c r="Q31" i="16"/>
  <c r="P31" i="16"/>
  <c r="E31" i="16"/>
  <c r="U31" i="16" s="1"/>
  <c r="T30" i="16"/>
  <c r="S30" i="16"/>
  <c r="R30" i="16"/>
  <c r="Q30" i="16"/>
  <c r="P30" i="16"/>
  <c r="E30" i="16"/>
  <c r="U30" i="16" s="1"/>
  <c r="S29" i="16"/>
  <c r="R29" i="16"/>
  <c r="Q29" i="16"/>
  <c r="P29" i="16"/>
  <c r="E29" i="16"/>
  <c r="T29" i="16" s="1"/>
  <c r="S28" i="16"/>
  <c r="R28" i="16"/>
  <c r="Q28" i="16"/>
  <c r="P28" i="16"/>
  <c r="E28" i="16"/>
  <c r="U28" i="16" s="1"/>
  <c r="O26" i="16"/>
  <c r="N26" i="16"/>
  <c r="M26" i="16"/>
  <c r="L26" i="16"/>
  <c r="K26" i="16"/>
  <c r="J26" i="16"/>
  <c r="I26" i="16"/>
  <c r="H26" i="16"/>
  <c r="G26" i="16"/>
  <c r="F26" i="16"/>
  <c r="C26" i="16"/>
  <c r="B26" i="16"/>
  <c r="S25" i="16"/>
  <c r="R25" i="16"/>
  <c r="Q25" i="16"/>
  <c r="P25" i="16"/>
  <c r="E25" i="16"/>
  <c r="U25" i="16" s="1"/>
  <c r="S24" i="16"/>
  <c r="R24" i="16"/>
  <c r="Q24" i="16"/>
  <c r="P24" i="16"/>
  <c r="E24" i="16"/>
  <c r="S23" i="16"/>
  <c r="R23" i="16"/>
  <c r="Q23" i="16"/>
  <c r="P23" i="16"/>
  <c r="T23" i="16" s="1"/>
  <c r="E23" i="16"/>
  <c r="S22" i="16"/>
  <c r="R22" i="16"/>
  <c r="Q22" i="16"/>
  <c r="P22" i="16"/>
  <c r="E22" i="16"/>
  <c r="U22" i="16" s="1"/>
  <c r="U21" i="16"/>
  <c r="T21" i="16"/>
  <c r="S21" i="16"/>
  <c r="R21" i="16"/>
  <c r="Q21" i="16"/>
  <c r="P21" i="16"/>
  <c r="E21" i="16"/>
  <c r="T20" i="16"/>
  <c r="S20" i="16"/>
  <c r="R20" i="16"/>
  <c r="Q20" i="16"/>
  <c r="P20" i="16"/>
  <c r="E20" i="16"/>
  <c r="U20" i="16" s="1"/>
  <c r="S19" i="16"/>
  <c r="R19" i="16"/>
  <c r="Q19" i="16"/>
  <c r="P19" i="16"/>
  <c r="E19" i="16"/>
  <c r="U19" i="16" s="1"/>
  <c r="O17" i="16"/>
  <c r="N17" i="16"/>
  <c r="M17" i="16"/>
  <c r="L17" i="16"/>
  <c r="K17" i="16"/>
  <c r="J17" i="16"/>
  <c r="I17" i="16"/>
  <c r="H17" i="16"/>
  <c r="G17" i="16"/>
  <c r="F17" i="16"/>
  <c r="C17" i="16"/>
  <c r="B17" i="16"/>
  <c r="E17" i="16" s="1"/>
  <c r="S16" i="16"/>
  <c r="R16" i="16"/>
  <c r="Q16" i="16"/>
  <c r="P16" i="16"/>
  <c r="E16" i="16"/>
  <c r="U16" i="16" s="1"/>
  <c r="S15" i="16"/>
  <c r="R15" i="16"/>
  <c r="Q15" i="16"/>
  <c r="P15" i="16"/>
  <c r="E15" i="16"/>
  <c r="T15" i="16" s="1"/>
  <c r="S14" i="16"/>
  <c r="R14" i="16"/>
  <c r="Q14" i="16"/>
  <c r="P14" i="16"/>
  <c r="E14" i="16"/>
  <c r="S13" i="16"/>
  <c r="R13" i="16"/>
  <c r="Q13" i="16"/>
  <c r="P13" i="16"/>
  <c r="E13" i="16"/>
  <c r="U13" i="16" s="1"/>
  <c r="U12" i="16"/>
  <c r="T12" i="16"/>
  <c r="S12" i="16"/>
  <c r="R12" i="16"/>
  <c r="Q12" i="16"/>
  <c r="P12" i="16"/>
  <c r="E12" i="16"/>
  <c r="S11" i="16"/>
  <c r="R11" i="16"/>
  <c r="Q11" i="16"/>
  <c r="P11" i="16"/>
  <c r="E11" i="16"/>
  <c r="U11" i="16" s="1"/>
  <c r="S10" i="16"/>
  <c r="R10" i="16"/>
  <c r="Q10" i="16"/>
  <c r="P10" i="16"/>
  <c r="E10" i="16"/>
  <c r="U9" i="16"/>
  <c r="S9" i="16"/>
  <c r="R9" i="16"/>
  <c r="Q9" i="16"/>
  <c r="P9" i="16"/>
  <c r="E9" i="16"/>
  <c r="S96" i="15"/>
  <c r="R96" i="15"/>
  <c r="Q96" i="15"/>
  <c r="P96" i="15"/>
  <c r="E96" i="15"/>
  <c r="U96" i="15" s="1"/>
  <c r="S95" i="15"/>
  <c r="R95" i="15"/>
  <c r="Q95" i="15"/>
  <c r="P95" i="15"/>
  <c r="E95" i="15"/>
  <c r="T95" i="15" s="1"/>
  <c r="U94" i="15"/>
  <c r="T94" i="15"/>
  <c r="S94" i="15"/>
  <c r="R94" i="15"/>
  <c r="Q94" i="15"/>
  <c r="P94" i="15"/>
  <c r="E94" i="15"/>
  <c r="S93" i="15"/>
  <c r="R93" i="15"/>
  <c r="Q93" i="15"/>
  <c r="P93" i="15"/>
  <c r="E93" i="15"/>
  <c r="U93" i="15" s="1"/>
  <c r="S92" i="15"/>
  <c r="R92" i="15"/>
  <c r="Q92" i="15"/>
  <c r="P92" i="15"/>
  <c r="E92" i="15"/>
  <c r="U92" i="15" s="1"/>
  <c r="S91" i="15"/>
  <c r="R91" i="15"/>
  <c r="Q91" i="15"/>
  <c r="P91" i="15"/>
  <c r="E91" i="15"/>
  <c r="U90" i="15"/>
  <c r="T90" i="15"/>
  <c r="S90" i="15"/>
  <c r="R90" i="15"/>
  <c r="Q90" i="15"/>
  <c r="P90" i="15"/>
  <c r="E90" i="15"/>
  <c r="S89" i="15"/>
  <c r="R89" i="15"/>
  <c r="Q89" i="15"/>
  <c r="P89" i="15"/>
  <c r="E89" i="15"/>
  <c r="U89" i="15" s="1"/>
  <c r="S88" i="15"/>
  <c r="R88" i="15"/>
  <c r="Q88" i="15"/>
  <c r="P88" i="15"/>
  <c r="E88" i="15"/>
  <c r="T88" i="15" s="1"/>
  <c r="O75" i="15"/>
  <c r="N75" i="15"/>
  <c r="M75" i="15"/>
  <c r="L75" i="15"/>
  <c r="K75" i="15"/>
  <c r="J75" i="15"/>
  <c r="I75" i="15"/>
  <c r="H75" i="15"/>
  <c r="G75" i="15"/>
  <c r="F75" i="15"/>
  <c r="C75" i="15"/>
  <c r="B75" i="15"/>
  <c r="O74" i="15"/>
  <c r="N74" i="15"/>
  <c r="M74" i="15"/>
  <c r="L74" i="15"/>
  <c r="K74" i="15"/>
  <c r="J74" i="15"/>
  <c r="I74" i="15"/>
  <c r="S74" i="15" s="1"/>
  <c r="H74" i="15"/>
  <c r="G74" i="15"/>
  <c r="F74" i="15"/>
  <c r="C74" i="15"/>
  <c r="B74" i="15"/>
  <c r="E74" i="15" s="1"/>
  <c r="O73" i="15"/>
  <c r="N73" i="15"/>
  <c r="M73" i="15"/>
  <c r="L73" i="15"/>
  <c r="K73" i="15"/>
  <c r="J73" i="15"/>
  <c r="I73" i="15"/>
  <c r="S73" i="15" s="1"/>
  <c r="H73" i="15"/>
  <c r="G73" i="15"/>
  <c r="F73" i="15"/>
  <c r="C73" i="15"/>
  <c r="B73" i="15"/>
  <c r="E73" i="15" s="1"/>
  <c r="U72" i="15"/>
  <c r="T72" i="15"/>
  <c r="S72" i="15"/>
  <c r="R72" i="15"/>
  <c r="Q72" i="15"/>
  <c r="P72" i="15"/>
  <c r="E72" i="15"/>
  <c r="S71" i="15"/>
  <c r="R71" i="15"/>
  <c r="Q71" i="15"/>
  <c r="P71" i="15"/>
  <c r="E71" i="15"/>
  <c r="O69" i="15"/>
  <c r="N69" i="15"/>
  <c r="M69" i="15"/>
  <c r="L69" i="15"/>
  <c r="K69" i="15"/>
  <c r="J69" i="15"/>
  <c r="I69" i="15"/>
  <c r="H69" i="15"/>
  <c r="G69" i="15"/>
  <c r="F69" i="15"/>
  <c r="C69" i="15"/>
  <c r="B69" i="15"/>
  <c r="O68" i="15"/>
  <c r="N68" i="15"/>
  <c r="M68" i="15"/>
  <c r="L68" i="15"/>
  <c r="K68" i="15"/>
  <c r="J68" i="15"/>
  <c r="I68" i="15"/>
  <c r="S68" i="15" s="1"/>
  <c r="H68" i="15"/>
  <c r="R68" i="15" s="1"/>
  <c r="G68" i="15"/>
  <c r="F68" i="15"/>
  <c r="E68" i="15"/>
  <c r="C68" i="15"/>
  <c r="B68" i="15"/>
  <c r="S67" i="15"/>
  <c r="R67" i="15"/>
  <c r="Q67" i="15"/>
  <c r="P67" i="15"/>
  <c r="E67" i="15"/>
  <c r="U67" i="15" s="1"/>
  <c r="S66" i="15"/>
  <c r="R66" i="15"/>
  <c r="Q66" i="15"/>
  <c r="P66" i="15"/>
  <c r="E66" i="15"/>
  <c r="U66" i="15" s="1"/>
  <c r="S65" i="15"/>
  <c r="R65" i="15"/>
  <c r="Q65" i="15"/>
  <c r="P65" i="15"/>
  <c r="E65" i="15"/>
  <c r="U65" i="15" s="1"/>
  <c r="S64" i="15"/>
  <c r="R64" i="15"/>
  <c r="Q64" i="15"/>
  <c r="P64" i="15"/>
  <c r="E64" i="15"/>
  <c r="T64" i="15" s="1"/>
  <c r="S63" i="15"/>
  <c r="R63" i="15"/>
  <c r="Q63" i="15"/>
  <c r="P63" i="15"/>
  <c r="E63" i="15"/>
  <c r="U63" i="15" s="1"/>
  <c r="O61" i="15"/>
  <c r="N61" i="15"/>
  <c r="M61" i="15"/>
  <c r="L61" i="15"/>
  <c r="K61" i="15"/>
  <c r="J61" i="15"/>
  <c r="I61" i="15"/>
  <c r="H61" i="15"/>
  <c r="R61" i="15" s="1"/>
  <c r="C61" i="15"/>
  <c r="B61" i="15"/>
  <c r="S60" i="15"/>
  <c r="R60" i="15"/>
  <c r="Q60" i="15"/>
  <c r="P60" i="15"/>
  <c r="E60" i="15"/>
  <c r="U60" i="15" s="1"/>
  <c r="S59" i="15"/>
  <c r="R59" i="15"/>
  <c r="Q59" i="15"/>
  <c r="P59" i="15"/>
  <c r="E59" i="15"/>
  <c r="U59" i="15" s="1"/>
  <c r="S58" i="15"/>
  <c r="R58" i="15"/>
  <c r="Q58" i="15"/>
  <c r="P58" i="15"/>
  <c r="E58" i="15"/>
  <c r="U58" i="15" s="1"/>
  <c r="S57" i="15"/>
  <c r="R57" i="15"/>
  <c r="Q57" i="15"/>
  <c r="P57" i="15"/>
  <c r="E57" i="15"/>
  <c r="U57" i="15" s="1"/>
  <c r="O55" i="15"/>
  <c r="N55" i="15"/>
  <c r="M55" i="15"/>
  <c r="L55" i="15"/>
  <c r="K55" i="15"/>
  <c r="J55" i="15"/>
  <c r="I55" i="15"/>
  <c r="S55" i="15" s="1"/>
  <c r="H55" i="15"/>
  <c r="G55" i="15"/>
  <c r="F55" i="15"/>
  <c r="C55" i="15"/>
  <c r="B55" i="15"/>
  <c r="S54" i="15"/>
  <c r="R54" i="15"/>
  <c r="Q54" i="15"/>
  <c r="P54" i="15"/>
  <c r="E54" i="15"/>
  <c r="U54" i="15" s="1"/>
  <c r="T53" i="15"/>
  <c r="S53" i="15"/>
  <c r="R53" i="15"/>
  <c r="Q53" i="15"/>
  <c r="P53" i="15"/>
  <c r="E53" i="15"/>
  <c r="U53" i="15" s="1"/>
  <c r="S52" i="15"/>
  <c r="R52" i="15"/>
  <c r="Q52" i="15"/>
  <c r="P52" i="15"/>
  <c r="E52" i="15"/>
  <c r="T52" i="15" s="1"/>
  <c r="S51" i="15"/>
  <c r="R51" i="15"/>
  <c r="Q51" i="15"/>
  <c r="P51" i="15"/>
  <c r="E51" i="15"/>
  <c r="U51" i="15" s="1"/>
  <c r="S50" i="15"/>
  <c r="R50" i="15"/>
  <c r="Q50" i="15"/>
  <c r="P50" i="15"/>
  <c r="E50" i="15"/>
  <c r="T50" i="15" s="1"/>
  <c r="T49" i="15"/>
  <c r="S49" i="15"/>
  <c r="R49" i="15"/>
  <c r="Q49" i="15"/>
  <c r="P49" i="15"/>
  <c r="E49" i="15"/>
  <c r="U49" i="15" s="1"/>
  <c r="S48" i="15"/>
  <c r="R48" i="15"/>
  <c r="Q48" i="15"/>
  <c r="P48" i="15"/>
  <c r="E48" i="15"/>
  <c r="U48" i="15" s="1"/>
  <c r="U47" i="15"/>
  <c r="T47" i="15"/>
  <c r="S47" i="15"/>
  <c r="R47" i="15"/>
  <c r="Q47" i="15"/>
  <c r="P47" i="15"/>
  <c r="E47" i="15"/>
  <c r="U46" i="15"/>
  <c r="T46" i="15"/>
  <c r="S46" i="15"/>
  <c r="R46" i="15"/>
  <c r="Q46" i="15"/>
  <c r="P46" i="15"/>
  <c r="E46" i="15"/>
  <c r="S45" i="15"/>
  <c r="R45" i="15"/>
  <c r="Q45" i="15"/>
  <c r="P45" i="15"/>
  <c r="E45" i="15"/>
  <c r="T45" i="15" s="1"/>
  <c r="S44" i="15"/>
  <c r="R44" i="15"/>
  <c r="Q44" i="15"/>
  <c r="P44" i="15"/>
  <c r="E44" i="15"/>
  <c r="T44" i="15" s="1"/>
  <c r="O42" i="15"/>
  <c r="N42" i="15"/>
  <c r="M42" i="15"/>
  <c r="L42" i="15"/>
  <c r="K42" i="15"/>
  <c r="J42" i="15"/>
  <c r="I42" i="15"/>
  <c r="S42" i="15" s="1"/>
  <c r="H42" i="15"/>
  <c r="G42" i="15"/>
  <c r="F42" i="15"/>
  <c r="E42" i="15"/>
  <c r="C42" i="15"/>
  <c r="B42" i="15"/>
  <c r="S41" i="15"/>
  <c r="R41" i="15"/>
  <c r="Q41" i="15"/>
  <c r="P41" i="15"/>
  <c r="E41" i="15"/>
  <c r="T41" i="15" s="1"/>
  <c r="S40" i="15"/>
  <c r="R40" i="15"/>
  <c r="Q40" i="15"/>
  <c r="P40" i="15"/>
  <c r="E40" i="15"/>
  <c r="U40" i="15" s="1"/>
  <c r="S39" i="15"/>
  <c r="R39" i="15"/>
  <c r="Q39" i="15"/>
  <c r="P39" i="15"/>
  <c r="E39" i="15"/>
  <c r="T38" i="15"/>
  <c r="S38" i="15"/>
  <c r="R38" i="15"/>
  <c r="Q38" i="15"/>
  <c r="P38" i="15"/>
  <c r="E38" i="15"/>
  <c r="S37" i="15"/>
  <c r="R37" i="15"/>
  <c r="Q37" i="15"/>
  <c r="P37" i="15"/>
  <c r="E37" i="15"/>
  <c r="U37" i="15" s="1"/>
  <c r="O35" i="15"/>
  <c r="N35" i="15"/>
  <c r="M35" i="15"/>
  <c r="L35" i="15"/>
  <c r="K35" i="15"/>
  <c r="J35" i="15"/>
  <c r="I35" i="15"/>
  <c r="H35" i="15"/>
  <c r="R35" i="15" s="1"/>
  <c r="G35" i="15"/>
  <c r="F35" i="15"/>
  <c r="C35" i="15"/>
  <c r="B35" i="15"/>
  <c r="S34" i="15"/>
  <c r="R34" i="15"/>
  <c r="Q34" i="15"/>
  <c r="P34" i="15"/>
  <c r="E34" i="15"/>
  <c r="O32" i="15"/>
  <c r="N32" i="15"/>
  <c r="M32" i="15"/>
  <c r="L32" i="15"/>
  <c r="K32" i="15"/>
  <c r="J32" i="15"/>
  <c r="I32" i="15"/>
  <c r="Q32" i="15" s="1"/>
  <c r="H32" i="15"/>
  <c r="R32" i="15" s="1"/>
  <c r="G32" i="15"/>
  <c r="F32" i="15"/>
  <c r="C32" i="15"/>
  <c r="B32" i="15"/>
  <c r="U31" i="15"/>
  <c r="S31" i="15"/>
  <c r="R31" i="15"/>
  <c r="Q31" i="15"/>
  <c r="P31" i="15"/>
  <c r="E31" i="15"/>
  <c r="T31" i="15" s="1"/>
  <c r="S30" i="15"/>
  <c r="R30" i="15"/>
  <c r="Q30" i="15"/>
  <c r="P30" i="15"/>
  <c r="E30" i="15"/>
  <c r="S29" i="15"/>
  <c r="R29" i="15"/>
  <c r="Q29" i="15"/>
  <c r="P29" i="15"/>
  <c r="E29" i="15"/>
  <c r="U29" i="15" s="1"/>
  <c r="U28" i="15"/>
  <c r="S28" i="15"/>
  <c r="R28" i="15"/>
  <c r="Q28" i="15"/>
  <c r="P28" i="15"/>
  <c r="E28" i="15"/>
  <c r="T28" i="15" s="1"/>
  <c r="S26" i="15"/>
  <c r="O26" i="15"/>
  <c r="N26" i="15"/>
  <c r="M26" i="15"/>
  <c r="L26" i="15"/>
  <c r="K26" i="15"/>
  <c r="J26" i="15"/>
  <c r="I26" i="15"/>
  <c r="H26" i="15"/>
  <c r="P26" i="15" s="1"/>
  <c r="G26" i="15"/>
  <c r="F26" i="15"/>
  <c r="C26" i="15"/>
  <c r="B26" i="15"/>
  <c r="S25" i="15"/>
  <c r="R25" i="15"/>
  <c r="Q25" i="15"/>
  <c r="P25" i="15"/>
  <c r="E25" i="15"/>
  <c r="U25" i="15" s="1"/>
  <c r="S24" i="15"/>
  <c r="R24" i="15"/>
  <c r="Q24" i="15"/>
  <c r="P24" i="15"/>
  <c r="E24" i="15"/>
  <c r="U24" i="15" s="1"/>
  <c r="S23" i="15"/>
  <c r="R23" i="15"/>
  <c r="Q23" i="15"/>
  <c r="P23" i="15"/>
  <c r="T23" i="15" s="1"/>
  <c r="E23" i="15"/>
  <c r="S22" i="15"/>
  <c r="R22" i="15"/>
  <c r="Q22" i="15"/>
  <c r="P22" i="15"/>
  <c r="E22" i="15"/>
  <c r="U22" i="15" s="1"/>
  <c r="S21" i="15"/>
  <c r="R21" i="15"/>
  <c r="Q21" i="15"/>
  <c r="P21" i="15"/>
  <c r="E21" i="15"/>
  <c r="U21" i="15" s="1"/>
  <c r="U20" i="15"/>
  <c r="S20" i="15"/>
  <c r="R20" i="15"/>
  <c r="Q20" i="15"/>
  <c r="P20" i="15"/>
  <c r="E20" i="15"/>
  <c r="T20" i="15" s="1"/>
  <c r="T19" i="15"/>
  <c r="S19" i="15"/>
  <c r="R19" i="15"/>
  <c r="Q19" i="15"/>
  <c r="P19" i="15"/>
  <c r="E19" i="15"/>
  <c r="U19" i="15" s="1"/>
  <c r="O17" i="15"/>
  <c r="N17" i="15"/>
  <c r="M17" i="15"/>
  <c r="L17" i="15"/>
  <c r="K17" i="15"/>
  <c r="J17" i="15"/>
  <c r="I17" i="15"/>
  <c r="H17" i="15"/>
  <c r="P17" i="15" s="1"/>
  <c r="G17" i="15"/>
  <c r="F17" i="15"/>
  <c r="C17" i="15"/>
  <c r="E17" i="15" s="1"/>
  <c r="B17" i="15"/>
  <c r="S16" i="15"/>
  <c r="R16" i="15"/>
  <c r="Q16" i="15"/>
  <c r="P16" i="15"/>
  <c r="E16" i="15"/>
  <c r="U16" i="15" s="1"/>
  <c r="S15" i="15"/>
  <c r="R15" i="15"/>
  <c r="Q15" i="15"/>
  <c r="P15" i="15"/>
  <c r="E15" i="15"/>
  <c r="U15" i="15" s="1"/>
  <c r="S14" i="15"/>
  <c r="R14" i="15"/>
  <c r="Q14" i="15"/>
  <c r="P14" i="15"/>
  <c r="E14" i="15"/>
  <c r="T14" i="15" s="1"/>
  <c r="S13" i="15"/>
  <c r="R13" i="15"/>
  <c r="Q13" i="15"/>
  <c r="P13" i="15"/>
  <c r="E13" i="15"/>
  <c r="T13" i="15" s="1"/>
  <c r="U12" i="15"/>
  <c r="T12" i="15"/>
  <c r="S12" i="15"/>
  <c r="R12" i="15"/>
  <c r="Q12" i="15"/>
  <c r="P12" i="15"/>
  <c r="E12" i="15"/>
  <c r="S11" i="15"/>
  <c r="R11" i="15"/>
  <c r="Q11" i="15"/>
  <c r="P11" i="15"/>
  <c r="E11" i="15"/>
  <c r="U11" i="15" s="1"/>
  <c r="S10" i="15"/>
  <c r="R10" i="15"/>
  <c r="Q10" i="15"/>
  <c r="P10" i="15"/>
  <c r="E10" i="15"/>
  <c r="S9" i="15"/>
  <c r="R9" i="15"/>
  <c r="Q9" i="15"/>
  <c r="P9" i="15"/>
  <c r="E9" i="15"/>
  <c r="U9" i="15" s="1"/>
  <c r="T96" i="14"/>
  <c r="S96" i="14"/>
  <c r="R96" i="14"/>
  <c r="Q96" i="14"/>
  <c r="P96" i="14"/>
  <c r="E96" i="14"/>
  <c r="U96" i="14" s="1"/>
  <c r="S95" i="14"/>
  <c r="R95" i="14"/>
  <c r="Q95" i="14"/>
  <c r="P95" i="14"/>
  <c r="E95" i="14"/>
  <c r="U95" i="14" s="1"/>
  <c r="S94" i="14"/>
  <c r="R94" i="14"/>
  <c r="Q94" i="14"/>
  <c r="P94" i="14"/>
  <c r="E94" i="14"/>
  <c r="U94" i="14" s="1"/>
  <c r="S93" i="14"/>
  <c r="R93" i="14"/>
  <c r="Q93" i="14"/>
  <c r="P93" i="14"/>
  <c r="E93" i="14"/>
  <c r="U93" i="14" s="1"/>
  <c r="S92" i="14"/>
  <c r="R92" i="14"/>
  <c r="Q92" i="14"/>
  <c r="P92" i="14"/>
  <c r="E92" i="14"/>
  <c r="S91" i="14"/>
  <c r="R91" i="14"/>
  <c r="Q91" i="14"/>
  <c r="P91" i="14"/>
  <c r="E91" i="14"/>
  <c r="U91" i="14" s="1"/>
  <c r="S90" i="14"/>
  <c r="R90" i="14"/>
  <c r="Q90" i="14"/>
  <c r="P90" i="14"/>
  <c r="E90" i="14"/>
  <c r="U90" i="14" s="1"/>
  <c r="S89" i="14"/>
  <c r="R89" i="14"/>
  <c r="Q89" i="14"/>
  <c r="P89" i="14"/>
  <c r="E89" i="14"/>
  <c r="S88" i="14"/>
  <c r="R88" i="14"/>
  <c r="Q88" i="14"/>
  <c r="P88" i="14"/>
  <c r="E88" i="14"/>
  <c r="O75" i="14"/>
  <c r="N75" i="14"/>
  <c r="M75" i="14"/>
  <c r="L75" i="14"/>
  <c r="K75" i="14"/>
  <c r="J75" i="14"/>
  <c r="I75" i="14"/>
  <c r="H75" i="14"/>
  <c r="G75" i="14"/>
  <c r="F75" i="14"/>
  <c r="C75" i="14"/>
  <c r="B75" i="14"/>
  <c r="O74" i="14"/>
  <c r="N74" i="14"/>
  <c r="M74" i="14"/>
  <c r="L74" i="14"/>
  <c r="K74" i="14"/>
  <c r="J74" i="14"/>
  <c r="R74" i="14" s="1"/>
  <c r="I74" i="14"/>
  <c r="H74" i="14"/>
  <c r="G74" i="14"/>
  <c r="F74" i="14"/>
  <c r="E74" i="14"/>
  <c r="C74" i="14"/>
  <c r="B74" i="14"/>
  <c r="O73" i="14"/>
  <c r="N73" i="14"/>
  <c r="M73" i="14"/>
  <c r="L73" i="14"/>
  <c r="K73" i="14"/>
  <c r="J73" i="14"/>
  <c r="I73" i="14"/>
  <c r="Q73" i="14" s="1"/>
  <c r="H73" i="14"/>
  <c r="R73" i="14" s="1"/>
  <c r="G73" i="14"/>
  <c r="F73" i="14"/>
  <c r="C73" i="14"/>
  <c r="B73" i="14"/>
  <c r="E73" i="14" s="1"/>
  <c r="S72" i="14"/>
  <c r="R72" i="14"/>
  <c r="Q72" i="14"/>
  <c r="P72" i="14"/>
  <c r="E72" i="14"/>
  <c r="U72" i="14" s="1"/>
  <c r="S71" i="14"/>
  <c r="R71" i="14"/>
  <c r="Q71" i="14"/>
  <c r="U71" i="14" s="1"/>
  <c r="P71" i="14"/>
  <c r="E71" i="14"/>
  <c r="O69" i="14"/>
  <c r="N69" i="14"/>
  <c r="M69" i="14"/>
  <c r="L69" i="14"/>
  <c r="K69" i="14"/>
  <c r="J69" i="14"/>
  <c r="I69" i="14"/>
  <c r="H69" i="14"/>
  <c r="G69" i="14"/>
  <c r="F69" i="14"/>
  <c r="C69" i="14"/>
  <c r="B69" i="14"/>
  <c r="O68" i="14"/>
  <c r="N68" i="14"/>
  <c r="M68" i="14"/>
  <c r="L68" i="14"/>
  <c r="K68" i="14"/>
  <c r="J68" i="14"/>
  <c r="I68" i="14"/>
  <c r="H68" i="14"/>
  <c r="R68" i="14" s="1"/>
  <c r="G68" i="14"/>
  <c r="F68" i="14"/>
  <c r="C68" i="14"/>
  <c r="B68" i="14"/>
  <c r="E68" i="14" s="1"/>
  <c r="S67" i="14"/>
  <c r="R67" i="14"/>
  <c r="Q67" i="14"/>
  <c r="P67" i="14"/>
  <c r="E67" i="14"/>
  <c r="U67" i="14" s="1"/>
  <c r="U66" i="14"/>
  <c r="S66" i="14"/>
  <c r="R66" i="14"/>
  <c r="Q66" i="14"/>
  <c r="P66" i="14"/>
  <c r="E66" i="14"/>
  <c r="T66" i="14" s="1"/>
  <c r="S65" i="14"/>
  <c r="R65" i="14"/>
  <c r="Q65" i="14"/>
  <c r="P65" i="14"/>
  <c r="E65" i="14"/>
  <c r="S64" i="14"/>
  <c r="R64" i="14"/>
  <c r="Q64" i="14"/>
  <c r="P64" i="14"/>
  <c r="E64" i="14"/>
  <c r="U64" i="14" s="1"/>
  <c r="S63" i="14"/>
  <c r="R63" i="14"/>
  <c r="Q63" i="14"/>
  <c r="P63" i="14"/>
  <c r="E63" i="14"/>
  <c r="U63" i="14" s="1"/>
  <c r="O61" i="14"/>
  <c r="N61" i="14"/>
  <c r="M61" i="14"/>
  <c r="L61" i="14"/>
  <c r="K61" i="14"/>
  <c r="J61" i="14"/>
  <c r="I61" i="14"/>
  <c r="H61" i="14"/>
  <c r="C61" i="14"/>
  <c r="B61" i="14"/>
  <c r="E61" i="14" s="1"/>
  <c r="S60" i="14"/>
  <c r="R60" i="14"/>
  <c r="Q60" i="14"/>
  <c r="P60" i="14"/>
  <c r="E60" i="14"/>
  <c r="U60" i="14" s="1"/>
  <c r="S59" i="14"/>
  <c r="R59" i="14"/>
  <c r="Q59" i="14"/>
  <c r="P59" i="14"/>
  <c r="E59" i="14"/>
  <c r="U59" i="14" s="1"/>
  <c r="S58" i="14"/>
  <c r="R58" i="14"/>
  <c r="Q58" i="14"/>
  <c r="P58" i="14"/>
  <c r="E58" i="14"/>
  <c r="U58" i="14" s="1"/>
  <c r="U57" i="14"/>
  <c r="S57" i="14"/>
  <c r="R57" i="14"/>
  <c r="Q57" i="14"/>
  <c r="P57" i="14"/>
  <c r="E57" i="14"/>
  <c r="T57" i="14" s="1"/>
  <c r="O55" i="14"/>
  <c r="N55" i="14"/>
  <c r="M55" i="14"/>
  <c r="L55" i="14"/>
  <c r="K55" i="14"/>
  <c r="J55" i="14"/>
  <c r="I55" i="14"/>
  <c r="H55" i="14"/>
  <c r="G55" i="14"/>
  <c r="F55" i="14"/>
  <c r="C55" i="14"/>
  <c r="B55" i="14"/>
  <c r="E55" i="14" s="1"/>
  <c r="U54" i="14"/>
  <c r="S54" i="14"/>
  <c r="R54" i="14"/>
  <c r="Q54" i="14"/>
  <c r="P54" i="14"/>
  <c r="E54" i="14"/>
  <c r="T54" i="14" s="1"/>
  <c r="S53" i="14"/>
  <c r="R53" i="14"/>
  <c r="Q53" i="14"/>
  <c r="P53" i="14"/>
  <c r="E53" i="14"/>
  <c r="S52" i="14"/>
  <c r="R52" i="14"/>
  <c r="Q52" i="14"/>
  <c r="P52" i="14"/>
  <c r="E52" i="14"/>
  <c r="U52" i="14" s="1"/>
  <c r="S51" i="14"/>
  <c r="R51" i="14"/>
  <c r="Q51" i="14"/>
  <c r="P51" i="14"/>
  <c r="E51" i="14"/>
  <c r="S50" i="14"/>
  <c r="R50" i="14"/>
  <c r="Q50" i="14"/>
  <c r="P50" i="14"/>
  <c r="E50" i="14"/>
  <c r="T50" i="14" s="1"/>
  <c r="S49" i="14"/>
  <c r="R49" i="14"/>
  <c r="Q49" i="14"/>
  <c r="P49" i="14"/>
  <c r="E49" i="14"/>
  <c r="S48" i="14"/>
  <c r="R48" i="14"/>
  <c r="Q48" i="14"/>
  <c r="P48" i="14"/>
  <c r="E48" i="14"/>
  <c r="U48" i="14" s="1"/>
  <c r="S47" i="14"/>
  <c r="R47" i="14"/>
  <c r="Q47" i="14"/>
  <c r="P47" i="14"/>
  <c r="E47" i="14"/>
  <c r="U47" i="14" s="1"/>
  <c r="S46" i="14"/>
  <c r="R46" i="14"/>
  <c r="Q46" i="14"/>
  <c r="P46" i="14"/>
  <c r="E46" i="14"/>
  <c r="S45" i="14"/>
  <c r="R45" i="14"/>
  <c r="Q45" i="14"/>
  <c r="P45" i="14"/>
  <c r="E45" i="14"/>
  <c r="S44" i="14"/>
  <c r="R44" i="14"/>
  <c r="Q44" i="14"/>
  <c r="P44" i="14"/>
  <c r="E44" i="14"/>
  <c r="U44" i="14" s="1"/>
  <c r="O42" i="14"/>
  <c r="N42" i="14"/>
  <c r="M42" i="14"/>
  <c r="L42" i="14"/>
  <c r="K42" i="14"/>
  <c r="J42" i="14"/>
  <c r="I42" i="14"/>
  <c r="H42" i="14"/>
  <c r="G42" i="14"/>
  <c r="F42" i="14"/>
  <c r="C42" i="14"/>
  <c r="B42" i="14"/>
  <c r="E42" i="14" s="1"/>
  <c r="S41" i="14"/>
  <c r="R41" i="14"/>
  <c r="Q41" i="14"/>
  <c r="P41" i="14"/>
  <c r="E41" i="14"/>
  <c r="U41" i="14" s="1"/>
  <c r="S40" i="14"/>
  <c r="R40" i="14"/>
  <c r="Q40" i="14"/>
  <c r="P40" i="14"/>
  <c r="E40" i="14"/>
  <c r="S39" i="14"/>
  <c r="R39" i="14"/>
  <c r="Q39" i="14"/>
  <c r="P39" i="14"/>
  <c r="E39" i="14"/>
  <c r="U39" i="14" s="1"/>
  <c r="S38" i="14"/>
  <c r="R38" i="14"/>
  <c r="Q38" i="14"/>
  <c r="U38" i="14" s="1"/>
  <c r="P38" i="14"/>
  <c r="T38" i="14" s="1"/>
  <c r="E38" i="14"/>
  <c r="S37" i="14"/>
  <c r="R37" i="14"/>
  <c r="Q37" i="14"/>
  <c r="P37" i="14"/>
  <c r="E37" i="14"/>
  <c r="U37" i="14" s="1"/>
  <c r="O35" i="14"/>
  <c r="N35" i="14"/>
  <c r="M35" i="14"/>
  <c r="L35" i="14"/>
  <c r="K35" i="14"/>
  <c r="J35" i="14"/>
  <c r="I35" i="14"/>
  <c r="S35" i="14" s="1"/>
  <c r="H35" i="14"/>
  <c r="G35" i="14"/>
  <c r="F35" i="14"/>
  <c r="C35" i="14"/>
  <c r="E35" i="14" s="1"/>
  <c r="B35" i="14"/>
  <c r="S34" i="14"/>
  <c r="R34" i="14"/>
  <c r="Q34" i="14"/>
  <c r="P34" i="14"/>
  <c r="E34" i="14"/>
  <c r="O32" i="14"/>
  <c r="N32" i="14"/>
  <c r="M32" i="14"/>
  <c r="L32" i="14"/>
  <c r="K32" i="14"/>
  <c r="J32" i="14"/>
  <c r="I32" i="14"/>
  <c r="S32" i="14" s="1"/>
  <c r="H32" i="14"/>
  <c r="R32" i="14" s="1"/>
  <c r="G32" i="14"/>
  <c r="F32" i="14"/>
  <c r="C32" i="14"/>
  <c r="B32" i="14"/>
  <c r="S31" i="14"/>
  <c r="R31" i="14"/>
  <c r="Q31" i="14"/>
  <c r="P31" i="14"/>
  <c r="E31" i="14"/>
  <c r="U31" i="14" s="1"/>
  <c r="S30" i="14"/>
  <c r="R30" i="14"/>
  <c r="Q30" i="14"/>
  <c r="P30" i="14"/>
  <c r="E30" i="14"/>
  <c r="U30" i="14" s="1"/>
  <c r="S29" i="14"/>
  <c r="R29" i="14"/>
  <c r="Q29" i="14"/>
  <c r="P29" i="14"/>
  <c r="E29" i="14"/>
  <c r="T29" i="14" s="1"/>
  <c r="U28" i="14"/>
  <c r="T28" i="14"/>
  <c r="S28" i="14"/>
  <c r="R28" i="14"/>
  <c r="Q28" i="14"/>
  <c r="P28" i="14"/>
  <c r="E28" i="14"/>
  <c r="O26" i="14"/>
  <c r="N26" i="14"/>
  <c r="M26" i="14"/>
  <c r="L26" i="14"/>
  <c r="K26" i="14"/>
  <c r="J26" i="14"/>
  <c r="I26" i="14"/>
  <c r="H26" i="14"/>
  <c r="G26" i="14"/>
  <c r="F26" i="14"/>
  <c r="E26" i="14"/>
  <c r="C26" i="14"/>
  <c r="B26" i="14"/>
  <c r="T25" i="14"/>
  <c r="S25" i="14"/>
  <c r="R25" i="14"/>
  <c r="Q25" i="14"/>
  <c r="P25" i="14"/>
  <c r="E25" i="14"/>
  <c r="U25" i="14" s="1"/>
  <c r="S24" i="14"/>
  <c r="R24" i="14"/>
  <c r="Q24" i="14"/>
  <c r="P24" i="14"/>
  <c r="E24" i="14"/>
  <c r="U24" i="14" s="1"/>
  <c r="U23" i="14"/>
  <c r="T23" i="14"/>
  <c r="S23" i="14"/>
  <c r="R23" i="14"/>
  <c r="Q23" i="14"/>
  <c r="P23" i="14"/>
  <c r="E23" i="14"/>
  <c r="S22" i="14"/>
  <c r="R22" i="14"/>
  <c r="Q22" i="14"/>
  <c r="P22" i="14"/>
  <c r="E22" i="14"/>
  <c r="U22" i="14" s="1"/>
  <c r="U21" i="14"/>
  <c r="T21" i="14"/>
  <c r="S21" i="14"/>
  <c r="R21" i="14"/>
  <c r="Q21" i="14"/>
  <c r="P21" i="14"/>
  <c r="E21" i="14"/>
  <c r="S20" i="14"/>
  <c r="R20" i="14"/>
  <c r="Q20" i="14"/>
  <c r="P20" i="14"/>
  <c r="E20" i="14"/>
  <c r="U20" i="14" s="1"/>
  <c r="S19" i="14"/>
  <c r="R19" i="14"/>
  <c r="Q19" i="14"/>
  <c r="P19" i="14"/>
  <c r="E19" i="14"/>
  <c r="U19" i="14" s="1"/>
  <c r="O17" i="14"/>
  <c r="N17" i="14"/>
  <c r="M17" i="14"/>
  <c r="L17" i="14"/>
  <c r="K17" i="14"/>
  <c r="J17" i="14"/>
  <c r="I17" i="14"/>
  <c r="Q17" i="14" s="1"/>
  <c r="H17" i="14"/>
  <c r="G17" i="14"/>
  <c r="F17" i="14"/>
  <c r="C17" i="14"/>
  <c r="B17" i="14"/>
  <c r="E17" i="14" s="1"/>
  <c r="S16" i="14"/>
  <c r="R16" i="14"/>
  <c r="Q16" i="14"/>
  <c r="P16" i="14"/>
  <c r="E16" i="14"/>
  <c r="U16" i="14" s="1"/>
  <c r="U15" i="14"/>
  <c r="S15" i="14"/>
  <c r="R15" i="14"/>
  <c r="Q15" i="14"/>
  <c r="P15" i="14"/>
  <c r="E15" i="14"/>
  <c r="T15" i="14" s="1"/>
  <c r="T14" i="14"/>
  <c r="S14" i="14"/>
  <c r="R14" i="14"/>
  <c r="Q14" i="14"/>
  <c r="P14" i="14"/>
  <c r="E14" i="14"/>
  <c r="U14" i="14" s="1"/>
  <c r="S13" i="14"/>
  <c r="R13" i="14"/>
  <c r="Q13" i="14"/>
  <c r="P13" i="14"/>
  <c r="E13" i="14"/>
  <c r="U13" i="14" s="1"/>
  <c r="U12" i="14"/>
  <c r="T12" i="14"/>
  <c r="S12" i="14"/>
  <c r="R12" i="14"/>
  <c r="Q12" i="14"/>
  <c r="P12" i="14"/>
  <c r="E12" i="14"/>
  <c r="S11" i="14"/>
  <c r="R11" i="14"/>
  <c r="Q11" i="14"/>
  <c r="P11" i="14"/>
  <c r="E11" i="14"/>
  <c r="U11" i="14" s="1"/>
  <c r="S10" i="14"/>
  <c r="R10" i="14"/>
  <c r="Q10" i="14"/>
  <c r="U10" i="14" s="1"/>
  <c r="P10" i="14"/>
  <c r="T10" i="14" s="1"/>
  <c r="E10" i="14"/>
  <c r="S9" i="14"/>
  <c r="R9" i="14"/>
  <c r="Q9" i="14"/>
  <c r="P9" i="14"/>
  <c r="E9" i="14"/>
  <c r="U9" i="14" s="1"/>
  <c r="S96" i="13"/>
  <c r="R96" i="13"/>
  <c r="Q96" i="13"/>
  <c r="P96" i="13"/>
  <c r="E96" i="13"/>
  <c r="U96" i="13" s="1"/>
  <c r="S95" i="13"/>
  <c r="R95" i="13"/>
  <c r="Q95" i="13"/>
  <c r="P95" i="13"/>
  <c r="E95" i="13"/>
  <c r="T95" i="13" s="1"/>
  <c r="U94" i="13"/>
  <c r="T94" i="13"/>
  <c r="S94" i="13"/>
  <c r="R94" i="13"/>
  <c r="Q94" i="13"/>
  <c r="P94" i="13"/>
  <c r="E94" i="13"/>
  <c r="S93" i="13"/>
  <c r="R93" i="13"/>
  <c r="Q93" i="13"/>
  <c r="P93" i="13"/>
  <c r="E93" i="13"/>
  <c r="U93" i="13" s="1"/>
  <c r="U92" i="13"/>
  <c r="T92" i="13"/>
  <c r="S92" i="13"/>
  <c r="R92" i="13"/>
  <c r="Q92" i="13"/>
  <c r="P92" i="13"/>
  <c r="E92" i="13"/>
  <c r="S91" i="13"/>
  <c r="R91" i="13"/>
  <c r="Q91" i="13"/>
  <c r="P91" i="13"/>
  <c r="E91" i="13"/>
  <c r="T91" i="13" s="1"/>
  <c r="U90" i="13"/>
  <c r="T90" i="13"/>
  <c r="S90" i="13"/>
  <c r="R90" i="13"/>
  <c r="Q90" i="13"/>
  <c r="P90" i="13"/>
  <c r="E90" i="13"/>
  <c r="S89" i="13"/>
  <c r="R89" i="13"/>
  <c r="Q89" i="13"/>
  <c r="P89" i="13"/>
  <c r="E89" i="13"/>
  <c r="U89" i="13" s="1"/>
  <c r="S88" i="13"/>
  <c r="R88" i="13"/>
  <c r="Q88" i="13"/>
  <c r="P88" i="13"/>
  <c r="E88" i="13"/>
  <c r="O75" i="13"/>
  <c r="N75" i="13"/>
  <c r="M75" i="13"/>
  <c r="L75" i="13"/>
  <c r="K75" i="13"/>
  <c r="J75" i="13"/>
  <c r="I75" i="13"/>
  <c r="H75" i="13"/>
  <c r="G75" i="13"/>
  <c r="F75" i="13"/>
  <c r="C75" i="13"/>
  <c r="B75" i="13"/>
  <c r="O74" i="13"/>
  <c r="N74" i="13"/>
  <c r="M74" i="13"/>
  <c r="L74" i="13"/>
  <c r="K74" i="13"/>
  <c r="J74" i="13"/>
  <c r="I74" i="13"/>
  <c r="S74" i="13" s="1"/>
  <c r="H74" i="13"/>
  <c r="G74" i="13"/>
  <c r="F74" i="13"/>
  <c r="C74" i="13"/>
  <c r="E74" i="13" s="1"/>
  <c r="B74" i="13"/>
  <c r="O73" i="13"/>
  <c r="N73" i="13"/>
  <c r="M73" i="13"/>
  <c r="L73" i="13"/>
  <c r="K73" i="13"/>
  <c r="J73" i="13"/>
  <c r="I73" i="13"/>
  <c r="H73" i="13"/>
  <c r="R73" i="13" s="1"/>
  <c r="G73" i="13"/>
  <c r="F73" i="13"/>
  <c r="C73" i="13"/>
  <c r="B73" i="13"/>
  <c r="E73" i="13" s="1"/>
  <c r="S72" i="13"/>
  <c r="R72" i="13"/>
  <c r="Q72" i="13"/>
  <c r="P72" i="13"/>
  <c r="E72" i="13"/>
  <c r="U72" i="13" s="1"/>
  <c r="S71" i="13"/>
  <c r="R71" i="13"/>
  <c r="Q71" i="13"/>
  <c r="P71" i="13"/>
  <c r="E71" i="13"/>
  <c r="U71" i="13" s="1"/>
  <c r="O69" i="13"/>
  <c r="N69" i="13"/>
  <c r="M69" i="13"/>
  <c r="L69" i="13"/>
  <c r="K69" i="13"/>
  <c r="J69" i="13"/>
  <c r="I69" i="13"/>
  <c r="H69" i="13"/>
  <c r="G69" i="13"/>
  <c r="F69" i="13"/>
  <c r="C69" i="13"/>
  <c r="B69" i="13"/>
  <c r="O68" i="13"/>
  <c r="N68" i="13"/>
  <c r="M68" i="13"/>
  <c r="L68" i="13"/>
  <c r="K68" i="13"/>
  <c r="J68" i="13"/>
  <c r="I68" i="13"/>
  <c r="S68" i="13" s="1"/>
  <c r="H68" i="13"/>
  <c r="R68" i="13" s="1"/>
  <c r="G68" i="13"/>
  <c r="F68" i="13"/>
  <c r="E68" i="13"/>
  <c r="C68" i="13"/>
  <c r="B68" i="13"/>
  <c r="U67" i="13"/>
  <c r="T67" i="13"/>
  <c r="S67" i="13"/>
  <c r="R67" i="13"/>
  <c r="Q67" i="13"/>
  <c r="P67" i="13"/>
  <c r="E67" i="13"/>
  <c r="S66" i="13"/>
  <c r="R66" i="13"/>
  <c r="Q66" i="13"/>
  <c r="P66" i="13"/>
  <c r="E66" i="13"/>
  <c r="U66" i="13" s="1"/>
  <c r="S65" i="13"/>
  <c r="R65" i="13"/>
  <c r="Q65" i="13"/>
  <c r="P65" i="13"/>
  <c r="E65" i="13"/>
  <c r="U65" i="13" s="1"/>
  <c r="S64" i="13"/>
  <c r="R64" i="13"/>
  <c r="Q64" i="13"/>
  <c r="P64" i="13"/>
  <c r="E64" i="13"/>
  <c r="S63" i="13"/>
  <c r="R63" i="13"/>
  <c r="Q63" i="13"/>
  <c r="P63" i="13"/>
  <c r="E63" i="13"/>
  <c r="U63" i="13" s="1"/>
  <c r="O61" i="13"/>
  <c r="N61" i="13"/>
  <c r="M61" i="13"/>
  <c r="L61" i="13"/>
  <c r="K61" i="13"/>
  <c r="J61" i="13"/>
  <c r="I61" i="13"/>
  <c r="H61" i="13"/>
  <c r="C61" i="13"/>
  <c r="B61" i="13"/>
  <c r="S60" i="13"/>
  <c r="R60" i="13"/>
  <c r="Q60" i="13"/>
  <c r="P60" i="13"/>
  <c r="E60" i="13"/>
  <c r="U60" i="13" s="1"/>
  <c r="T59" i="13"/>
  <c r="S59" i="13"/>
  <c r="R59" i="13"/>
  <c r="Q59" i="13"/>
  <c r="P59" i="13"/>
  <c r="E59" i="13"/>
  <c r="U59" i="13" s="1"/>
  <c r="S58" i="13"/>
  <c r="R58" i="13"/>
  <c r="Q58" i="13"/>
  <c r="P58" i="13"/>
  <c r="E58" i="13"/>
  <c r="T58" i="13" s="1"/>
  <c r="S57" i="13"/>
  <c r="R57" i="13"/>
  <c r="Q57" i="13"/>
  <c r="P57" i="13"/>
  <c r="E57" i="13"/>
  <c r="U57" i="13" s="1"/>
  <c r="O55" i="13"/>
  <c r="N55" i="13"/>
  <c r="M55" i="13"/>
  <c r="L55" i="13"/>
  <c r="K55" i="13"/>
  <c r="J55" i="13"/>
  <c r="I55" i="13"/>
  <c r="S55" i="13" s="1"/>
  <c r="H55" i="13"/>
  <c r="R55" i="13" s="1"/>
  <c r="G55" i="13"/>
  <c r="F55" i="13"/>
  <c r="C55" i="13"/>
  <c r="B55" i="13"/>
  <c r="S54" i="13"/>
  <c r="R54" i="13"/>
  <c r="Q54" i="13"/>
  <c r="P54" i="13"/>
  <c r="E54" i="13"/>
  <c r="U54" i="13" s="1"/>
  <c r="S53" i="13"/>
  <c r="R53" i="13"/>
  <c r="Q53" i="13"/>
  <c r="P53" i="13"/>
  <c r="E53" i="13"/>
  <c r="U53" i="13" s="1"/>
  <c r="S52" i="13"/>
  <c r="R52" i="13"/>
  <c r="Q52" i="13"/>
  <c r="P52" i="13"/>
  <c r="E52" i="13"/>
  <c r="T52" i="13" s="1"/>
  <c r="U51" i="13"/>
  <c r="T51" i="13"/>
  <c r="S51" i="13"/>
  <c r="R51" i="13"/>
  <c r="Q51" i="13"/>
  <c r="P51" i="13"/>
  <c r="E51" i="13"/>
  <c r="S50" i="13"/>
  <c r="R50" i="13"/>
  <c r="Q50" i="13"/>
  <c r="P50" i="13"/>
  <c r="E50" i="13"/>
  <c r="U50" i="13" s="1"/>
  <c r="S49" i="13"/>
  <c r="R49" i="13"/>
  <c r="Q49" i="13"/>
  <c r="P49" i="13"/>
  <c r="E49" i="13"/>
  <c r="U49" i="13" s="1"/>
  <c r="S48" i="13"/>
  <c r="R48" i="13"/>
  <c r="Q48" i="13"/>
  <c r="P48" i="13"/>
  <c r="E48" i="13"/>
  <c r="U48" i="13" s="1"/>
  <c r="S47" i="13"/>
  <c r="R47" i="13"/>
  <c r="Q47" i="13"/>
  <c r="P47" i="13"/>
  <c r="E47" i="13"/>
  <c r="U47" i="13" s="1"/>
  <c r="S46" i="13"/>
  <c r="R46" i="13"/>
  <c r="Q46" i="13"/>
  <c r="P46" i="13"/>
  <c r="E46" i="13"/>
  <c r="U46" i="13" s="1"/>
  <c r="S45" i="13"/>
  <c r="R45" i="13"/>
  <c r="Q45" i="13"/>
  <c r="P45" i="13"/>
  <c r="E45" i="13"/>
  <c r="S44" i="13"/>
  <c r="R44" i="13"/>
  <c r="Q44" i="13"/>
  <c r="P44" i="13"/>
  <c r="E44" i="13"/>
  <c r="T44" i="13" s="1"/>
  <c r="O42" i="13"/>
  <c r="N42" i="13"/>
  <c r="M42" i="13"/>
  <c r="L42" i="13"/>
  <c r="K42" i="13"/>
  <c r="J42" i="13"/>
  <c r="I42" i="13"/>
  <c r="H42" i="13"/>
  <c r="G42" i="13"/>
  <c r="F42" i="13"/>
  <c r="C42" i="13"/>
  <c r="B42" i="13"/>
  <c r="E42" i="13" s="1"/>
  <c r="U41" i="13"/>
  <c r="S41" i="13"/>
  <c r="R41" i="13"/>
  <c r="Q41" i="13"/>
  <c r="P41" i="13"/>
  <c r="E41" i="13"/>
  <c r="T41" i="13" s="1"/>
  <c r="S40" i="13"/>
  <c r="R40" i="13"/>
  <c r="Q40" i="13"/>
  <c r="P40" i="13"/>
  <c r="E40" i="13"/>
  <c r="U40" i="13" s="1"/>
  <c r="S39" i="13"/>
  <c r="R39" i="13"/>
  <c r="Q39" i="13"/>
  <c r="P39" i="13"/>
  <c r="E39" i="13"/>
  <c r="U39" i="13" s="1"/>
  <c r="S38" i="13"/>
  <c r="R38" i="13"/>
  <c r="Q38" i="13"/>
  <c r="P38" i="13"/>
  <c r="E38" i="13"/>
  <c r="S37" i="13"/>
  <c r="R37" i="13"/>
  <c r="Q37" i="13"/>
  <c r="P37" i="13"/>
  <c r="E37" i="13"/>
  <c r="T37" i="13" s="1"/>
  <c r="O35" i="13"/>
  <c r="N35" i="13"/>
  <c r="M35" i="13"/>
  <c r="L35" i="13"/>
  <c r="K35" i="13"/>
  <c r="J35" i="13"/>
  <c r="R35" i="13" s="1"/>
  <c r="I35" i="13"/>
  <c r="H35" i="13"/>
  <c r="G35" i="13"/>
  <c r="F35" i="13"/>
  <c r="C35" i="13"/>
  <c r="B35" i="13"/>
  <c r="E35" i="13" s="1"/>
  <c r="S34" i="13"/>
  <c r="R34" i="13"/>
  <c r="Q34" i="13"/>
  <c r="P34" i="13"/>
  <c r="E34" i="13"/>
  <c r="T34" i="13" s="1"/>
  <c r="O32" i="13"/>
  <c r="N32" i="13"/>
  <c r="M32" i="13"/>
  <c r="L32" i="13"/>
  <c r="K32" i="13"/>
  <c r="J32" i="13"/>
  <c r="I32" i="13"/>
  <c r="S32" i="13" s="1"/>
  <c r="H32" i="13"/>
  <c r="G32" i="13"/>
  <c r="F32" i="13"/>
  <c r="C32" i="13"/>
  <c r="B32" i="13"/>
  <c r="U31" i="13"/>
  <c r="S31" i="13"/>
  <c r="R31" i="13"/>
  <c r="Q31" i="13"/>
  <c r="P31" i="13"/>
  <c r="E31" i="13"/>
  <c r="T31" i="13" s="1"/>
  <c r="S30" i="13"/>
  <c r="R30" i="13"/>
  <c r="Q30" i="13"/>
  <c r="P30" i="13"/>
  <c r="E30" i="13"/>
  <c r="T30" i="13" s="1"/>
  <c r="S29" i="13"/>
  <c r="R29" i="13"/>
  <c r="Q29" i="13"/>
  <c r="P29" i="13"/>
  <c r="E29" i="13"/>
  <c r="U29" i="13" s="1"/>
  <c r="S28" i="13"/>
  <c r="R28" i="13"/>
  <c r="Q28" i="13"/>
  <c r="P28" i="13"/>
  <c r="E28" i="13"/>
  <c r="U28" i="13" s="1"/>
  <c r="O26" i="13"/>
  <c r="N26" i="13"/>
  <c r="M26" i="13"/>
  <c r="L26" i="13"/>
  <c r="K26" i="13"/>
  <c r="J26" i="13"/>
  <c r="I26" i="13"/>
  <c r="S26" i="13" s="1"/>
  <c r="H26" i="13"/>
  <c r="G26" i="13"/>
  <c r="F26" i="13"/>
  <c r="C26" i="13"/>
  <c r="B26" i="13"/>
  <c r="S25" i="13"/>
  <c r="R25" i="13"/>
  <c r="Q25" i="13"/>
  <c r="P25" i="13"/>
  <c r="E25" i="13"/>
  <c r="U25" i="13" s="1"/>
  <c r="S24" i="13"/>
  <c r="R24" i="13"/>
  <c r="Q24" i="13"/>
  <c r="P24" i="13"/>
  <c r="E24" i="13"/>
  <c r="T23" i="13"/>
  <c r="S23" i="13"/>
  <c r="R23" i="13"/>
  <c r="Q23" i="13"/>
  <c r="P23" i="13"/>
  <c r="E23" i="13"/>
  <c r="U23" i="13" s="1"/>
  <c r="S22" i="13"/>
  <c r="R22" i="13"/>
  <c r="Q22" i="13"/>
  <c r="P22" i="13"/>
  <c r="E22" i="13"/>
  <c r="U22" i="13" s="1"/>
  <c r="T21" i="13"/>
  <c r="S21" i="13"/>
  <c r="R21" i="13"/>
  <c r="Q21" i="13"/>
  <c r="P21" i="13"/>
  <c r="E21" i="13"/>
  <c r="U21" i="13" s="1"/>
  <c r="S20" i="13"/>
  <c r="R20" i="13"/>
  <c r="Q20" i="13"/>
  <c r="P20" i="13"/>
  <c r="E20" i="13"/>
  <c r="T20" i="13" s="1"/>
  <c r="U19" i="13"/>
  <c r="S19" i="13"/>
  <c r="R19" i="13"/>
  <c r="Q19" i="13"/>
  <c r="P19" i="13"/>
  <c r="E19" i="13"/>
  <c r="T19" i="13" s="1"/>
  <c r="O17" i="13"/>
  <c r="N17" i="13"/>
  <c r="M17" i="13"/>
  <c r="L17" i="13"/>
  <c r="K17" i="13"/>
  <c r="J17" i="13"/>
  <c r="I17" i="13"/>
  <c r="H17" i="13"/>
  <c r="G17" i="13"/>
  <c r="F17" i="13"/>
  <c r="C17" i="13"/>
  <c r="B17" i="13"/>
  <c r="U16" i="13"/>
  <c r="T16" i="13"/>
  <c r="S16" i="13"/>
  <c r="R16" i="13"/>
  <c r="Q16" i="13"/>
  <c r="P16" i="13"/>
  <c r="E16" i="13"/>
  <c r="S15" i="13"/>
  <c r="R15" i="13"/>
  <c r="Q15" i="13"/>
  <c r="P15" i="13"/>
  <c r="E15" i="13"/>
  <c r="U15" i="13" s="1"/>
  <c r="S14" i="13"/>
  <c r="R14" i="13"/>
  <c r="Q14" i="13"/>
  <c r="P14" i="13"/>
  <c r="E14" i="13"/>
  <c r="U14" i="13" s="1"/>
  <c r="S13" i="13"/>
  <c r="R13" i="13"/>
  <c r="Q13" i="13"/>
  <c r="P13" i="13"/>
  <c r="E13" i="13"/>
  <c r="T13" i="13" s="1"/>
  <c r="U12" i="13"/>
  <c r="T12" i="13"/>
  <c r="S12" i="13"/>
  <c r="R12" i="13"/>
  <c r="Q12" i="13"/>
  <c r="P12" i="13"/>
  <c r="E12" i="13"/>
  <c r="S11" i="13"/>
  <c r="R11" i="13"/>
  <c r="Q11" i="13"/>
  <c r="P11" i="13"/>
  <c r="E11" i="13"/>
  <c r="U11" i="13" s="1"/>
  <c r="T10" i="13"/>
  <c r="S10" i="13"/>
  <c r="R10" i="13"/>
  <c r="Q10" i="13"/>
  <c r="U10" i="13" s="1"/>
  <c r="P10" i="13"/>
  <c r="E10" i="13"/>
  <c r="S9" i="13"/>
  <c r="R9" i="13"/>
  <c r="Q9" i="13"/>
  <c r="P9" i="13"/>
  <c r="E9" i="13"/>
  <c r="T9" i="13" s="1"/>
  <c r="U96" i="12"/>
  <c r="S96" i="12"/>
  <c r="R96" i="12"/>
  <c r="Q96" i="12"/>
  <c r="P96" i="12"/>
  <c r="E96" i="12"/>
  <c r="T96" i="12" s="1"/>
  <c r="S95" i="12"/>
  <c r="R95" i="12"/>
  <c r="Q95" i="12"/>
  <c r="P95" i="12"/>
  <c r="E95" i="12"/>
  <c r="U95" i="12" s="1"/>
  <c r="S94" i="12"/>
  <c r="R94" i="12"/>
  <c r="Q94" i="12"/>
  <c r="P94" i="12"/>
  <c r="E94" i="12"/>
  <c r="U94" i="12" s="1"/>
  <c r="S93" i="12"/>
  <c r="R93" i="12"/>
  <c r="Q93" i="12"/>
  <c r="P93" i="12"/>
  <c r="E93" i="12"/>
  <c r="T93" i="12" s="1"/>
  <c r="S92" i="12"/>
  <c r="R92" i="12"/>
  <c r="Q92" i="12"/>
  <c r="P92" i="12"/>
  <c r="E92" i="12"/>
  <c r="U92" i="12" s="1"/>
  <c r="S91" i="12"/>
  <c r="R91" i="12"/>
  <c r="Q91" i="12"/>
  <c r="P91" i="12"/>
  <c r="E91" i="12"/>
  <c r="U91" i="12" s="1"/>
  <c r="S90" i="12"/>
  <c r="R90" i="12"/>
  <c r="Q90" i="12"/>
  <c r="P90" i="12"/>
  <c r="E90" i="12"/>
  <c r="S89" i="12"/>
  <c r="R89" i="12"/>
  <c r="Q89" i="12"/>
  <c r="P89" i="12"/>
  <c r="E89" i="12"/>
  <c r="U89" i="12" s="1"/>
  <c r="T88" i="12"/>
  <c r="S88" i="12"/>
  <c r="R88" i="12"/>
  <c r="Q88" i="12"/>
  <c r="P88" i="12"/>
  <c r="P87" i="12" s="1"/>
  <c r="E88" i="12"/>
  <c r="U88" i="12" s="1"/>
  <c r="O75" i="12"/>
  <c r="N75" i="12"/>
  <c r="M75" i="12"/>
  <c r="L75" i="12"/>
  <c r="K75" i="12"/>
  <c r="J75" i="12"/>
  <c r="I75" i="12"/>
  <c r="H75" i="12"/>
  <c r="R75" i="12" s="1"/>
  <c r="G75" i="12"/>
  <c r="F75" i="12"/>
  <c r="C75" i="12"/>
  <c r="B75" i="12"/>
  <c r="O74" i="12"/>
  <c r="N74" i="12"/>
  <c r="M74" i="12"/>
  <c r="L74" i="12"/>
  <c r="K74" i="12"/>
  <c r="J74" i="12"/>
  <c r="R74" i="12" s="1"/>
  <c r="I74" i="12"/>
  <c r="S74" i="12" s="1"/>
  <c r="H74" i="12"/>
  <c r="G74" i="12"/>
  <c r="F74" i="12"/>
  <c r="C74" i="12"/>
  <c r="B74" i="12"/>
  <c r="E74" i="12" s="1"/>
  <c r="O73" i="12"/>
  <c r="N73" i="12"/>
  <c r="M73" i="12"/>
  <c r="L73" i="12"/>
  <c r="K73" i="12"/>
  <c r="J73" i="12"/>
  <c r="I73" i="12"/>
  <c r="Q73" i="12" s="1"/>
  <c r="H73" i="12"/>
  <c r="G73" i="12"/>
  <c r="F73" i="12"/>
  <c r="C73" i="12"/>
  <c r="B73" i="12"/>
  <c r="E73" i="12" s="1"/>
  <c r="U72" i="12"/>
  <c r="S72" i="12"/>
  <c r="R72" i="12"/>
  <c r="Q72" i="12"/>
  <c r="P72" i="12"/>
  <c r="E72" i="12"/>
  <c r="T72" i="12" s="1"/>
  <c r="T71" i="12"/>
  <c r="S71" i="12"/>
  <c r="R71" i="12"/>
  <c r="Q71" i="12"/>
  <c r="U71" i="12" s="1"/>
  <c r="P71" i="12"/>
  <c r="E71" i="12"/>
  <c r="O69" i="12"/>
  <c r="N69" i="12"/>
  <c r="M69" i="12"/>
  <c r="L69" i="12"/>
  <c r="K69" i="12"/>
  <c r="J69" i="12"/>
  <c r="I69" i="12"/>
  <c r="H69" i="12"/>
  <c r="G69" i="12"/>
  <c r="F69" i="12"/>
  <c r="C69" i="12"/>
  <c r="B69" i="12"/>
  <c r="O68" i="12"/>
  <c r="N68" i="12"/>
  <c r="M68" i="12"/>
  <c r="L68" i="12"/>
  <c r="K68" i="12"/>
  <c r="J68" i="12"/>
  <c r="I68" i="12"/>
  <c r="S68" i="12" s="1"/>
  <c r="H68" i="12"/>
  <c r="R68" i="12" s="1"/>
  <c r="G68" i="12"/>
  <c r="F68" i="12"/>
  <c r="C68" i="12"/>
  <c r="B68" i="12"/>
  <c r="U67" i="12"/>
  <c r="T67" i="12"/>
  <c r="S67" i="12"/>
  <c r="R67" i="12"/>
  <c r="Q67" i="12"/>
  <c r="P67" i="12"/>
  <c r="E67" i="12"/>
  <c r="S66" i="12"/>
  <c r="R66" i="12"/>
  <c r="Q66" i="12"/>
  <c r="P66" i="12"/>
  <c r="E66" i="12"/>
  <c r="T66" i="12" s="1"/>
  <c r="S65" i="12"/>
  <c r="R65" i="12"/>
  <c r="Q65" i="12"/>
  <c r="P65" i="12"/>
  <c r="E65" i="12"/>
  <c r="U65" i="12" s="1"/>
  <c r="S64" i="12"/>
  <c r="R64" i="12"/>
  <c r="Q64" i="12"/>
  <c r="P64" i="12"/>
  <c r="E64" i="12"/>
  <c r="S63" i="12"/>
  <c r="R63" i="12"/>
  <c r="Q63" i="12"/>
  <c r="P63" i="12"/>
  <c r="E63" i="12"/>
  <c r="O61" i="12"/>
  <c r="N61" i="12"/>
  <c r="M61" i="12"/>
  <c r="L61" i="12"/>
  <c r="K61" i="12"/>
  <c r="J61" i="12"/>
  <c r="I61" i="12"/>
  <c r="S61" i="12" s="1"/>
  <c r="H61" i="12"/>
  <c r="R61" i="12" s="1"/>
  <c r="C61" i="12"/>
  <c r="B61" i="12"/>
  <c r="U60" i="12"/>
  <c r="S60" i="12"/>
  <c r="R60" i="12"/>
  <c r="Q60" i="12"/>
  <c r="P60" i="12"/>
  <c r="E60" i="12"/>
  <c r="T60" i="12" s="1"/>
  <c r="S59" i="12"/>
  <c r="R59" i="12"/>
  <c r="Q59" i="12"/>
  <c r="P59" i="12"/>
  <c r="E59" i="12"/>
  <c r="S58" i="12"/>
  <c r="R58" i="12"/>
  <c r="Q58" i="12"/>
  <c r="P58" i="12"/>
  <c r="E58" i="12"/>
  <c r="U58" i="12" s="1"/>
  <c r="S57" i="12"/>
  <c r="R57" i="12"/>
  <c r="Q57" i="12"/>
  <c r="P57" i="12"/>
  <c r="E57" i="12"/>
  <c r="O55" i="12"/>
  <c r="N55" i="12"/>
  <c r="M55" i="12"/>
  <c r="L55" i="12"/>
  <c r="K55" i="12"/>
  <c r="J55" i="12"/>
  <c r="I55" i="12"/>
  <c r="S55" i="12" s="1"/>
  <c r="H55" i="12"/>
  <c r="R55" i="12" s="1"/>
  <c r="G55" i="12"/>
  <c r="F55" i="12"/>
  <c r="C55" i="12"/>
  <c r="B55" i="12"/>
  <c r="S54" i="12"/>
  <c r="R54" i="12"/>
  <c r="Q54" i="12"/>
  <c r="P54" i="12"/>
  <c r="E54" i="12"/>
  <c r="U54" i="12" s="1"/>
  <c r="S53" i="12"/>
  <c r="R53" i="12"/>
  <c r="Q53" i="12"/>
  <c r="P53" i="12"/>
  <c r="E53" i="12"/>
  <c r="U53" i="12" s="1"/>
  <c r="S52" i="12"/>
  <c r="R52" i="12"/>
  <c r="Q52" i="12"/>
  <c r="P52" i="12"/>
  <c r="E52" i="12"/>
  <c r="S51" i="12"/>
  <c r="R51" i="12"/>
  <c r="Q51" i="12"/>
  <c r="P51" i="12"/>
  <c r="E51" i="12"/>
  <c r="U51" i="12" s="1"/>
  <c r="S50" i="12"/>
  <c r="R50" i="12"/>
  <c r="Q50" i="12"/>
  <c r="P50" i="12"/>
  <c r="E50" i="12"/>
  <c r="T50" i="12" s="1"/>
  <c r="S49" i="12"/>
  <c r="R49" i="12"/>
  <c r="Q49" i="12"/>
  <c r="P49" i="12"/>
  <c r="E49" i="12"/>
  <c r="U49" i="12" s="1"/>
  <c r="S48" i="12"/>
  <c r="R48" i="12"/>
  <c r="Q48" i="12"/>
  <c r="P48" i="12"/>
  <c r="E48" i="12"/>
  <c r="S47" i="12"/>
  <c r="R47" i="12"/>
  <c r="Q47" i="12"/>
  <c r="P47" i="12"/>
  <c r="E47" i="12"/>
  <c r="U47" i="12" s="1"/>
  <c r="S46" i="12"/>
  <c r="R46" i="12"/>
  <c r="Q46" i="12"/>
  <c r="P46" i="12"/>
  <c r="E46" i="12"/>
  <c r="T46" i="12" s="1"/>
  <c r="S45" i="12"/>
  <c r="R45" i="12"/>
  <c r="Q45" i="12"/>
  <c r="P45" i="12"/>
  <c r="E45" i="12"/>
  <c r="U45" i="12" s="1"/>
  <c r="S44" i="12"/>
  <c r="R44" i="12"/>
  <c r="Q44" i="12"/>
  <c r="P44" i="12"/>
  <c r="E44" i="12"/>
  <c r="O42" i="12"/>
  <c r="N42" i="12"/>
  <c r="M42" i="12"/>
  <c r="L42" i="12"/>
  <c r="K42" i="12"/>
  <c r="J42" i="12"/>
  <c r="I42" i="12"/>
  <c r="S42" i="12" s="1"/>
  <c r="H42" i="12"/>
  <c r="R42" i="12" s="1"/>
  <c r="G42" i="12"/>
  <c r="F42" i="12"/>
  <c r="C42" i="12"/>
  <c r="B42" i="12"/>
  <c r="S41" i="12"/>
  <c r="R41" i="12"/>
  <c r="Q41" i="12"/>
  <c r="P41" i="12"/>
  <c r="E41" i="12"/>
  <c r="S40" i="12"/>
  <c r="R40" i="12"/>
  <c r="Q40" i="12"/>
  <c r="P40" i="12"/>
  <c r="E40" i="12"/>
  <c r="U40" i="12" s="1"/>
  <c r="S39" i="12"/>
  <c r="R39" i="12"/>
  <c r="Q39" i="12"/>
  <c r="P39" i="12"/>
  <c r="E39" i="12"/>
  <c r="T39" i="12" s="1"/>
  <c r="T38" i="12"/>
  <c r="S38" i="12"/>
  <c r="R38" i="12"/>
  <c r="Q38" i="12"/>
  <c r="U38" i="12" s="1"/>
  <c r="P38" i="12"/>
  <c r="E38" i="12"/>
  <c r="S37" i="12"/>
  <c r="R37" i="12"/>
  <c r="Q37" i="12"/>
  <c r="P37" i="12"/>
  <c r="E37" i="12"/>
  <c r="O35" i="12"/>
  <c r="N35" i="12"/>
  <c r="M35" i="12"/>
  <c r="L35" i="12"/>
  <c r="K35" i="12"/>
  <c r="J35" i="12"/>
  <c r="I35" i="12"/>
  <c r="S35" i="12" s="1"/>
  <c r="H35" i="12"/>
  <c r="G35" i="12"/>
  <c r="F35" i="12"/>
  <c r="C35" i="12"/>
  <c r="B35" i="12"/>
  <c r="E35" i="12" s="1"/>
  <c r="S34" i="12"/>
  <c r="R34" i="12"/>
  <c r="Q34" i="12"/>
  <c r="P34" i="12"/>
  <c r="E34" i="12"/>
  <c r="O32" i="12"/>
  <c r="N32" i="12"/>
  <c r="M32" i="12"/>
  <c r="L32" i="12"/>
  <c r="K32" i="12"/>
  <c r="J32" i="12"/>
  <c r="I32" i="12"/>
  <c r="S32" i="12" s="1"/>
  <c r="H32" i="12"/>
  <c r="R32" i="12" s="1"/>
  <c r="G32" i="12"/>
  <c r="F32" i="12"/>
  <c r="C32" i="12"/>
  <c r="B32" i="12"/>
  <c r="S31" i="12"/>
  <c r="R31" i="12"/>
  <c r="Q31" i="12"/>
  <c r="P31" i="12"/>
  <c r="E31" i="12"/>
  <c r="U30" i="12"/>
  <c r="T30" i="12"/>
  <c r="S30" i="12"/>
  <c r="R30" i="12"/>
  <c r="Q30" i="12"/>
  <c r="P30" i="12"/>
  <c r="E30" i="12"/>
  <c r="S29" i="12"/>
  <c r="R29" i="12"/>
  <c r="Q29" i="12"/>
  <c r="P29" i="12"/>
  <c r="E29" i="12"/>
  <c r="U29" i="12" s="1"/>
  <c r="U28" i="12"/>
  <c r="S28" i="12"/>
  <c r="R28" i="12"/>
  <c r="Q28" i="12"/>
  <c r="P28" i="12"/>
  <c r="E28" i="12"/>
  <c r="T28" i="12" s="1"/>
  <c r="O26" i="12"/>
  <c r="N26" i="12"/>
  <c r="M26" i="12"/>
  <c r="L26" i="12"/>
  <c r="K26" i="12"/>
  <c r="J26" i="12"/>
  <c r="I26" i="12"/>
  <c r="H26" i="12"/>
  <c r="R26" i="12" s="1"/>
  <c r="G26" i="12"/>
  <c r="F26" i="12"/>
  <c r="C26" i="12"/>
  <c r="B26" i="12"/>
  <c r="E26" i="12" s="1"/>
  <c r="S25" i="12"/>
  <c r="R25" i="12"/>
  <c r="Q25" i="12"/>
  <c r="P25" i="12"/>
  <c r="E25" i="12"/>
  <c r="U25" i="12" s="1"/>
  <c r="S24" i="12"/>
  <c r="R24" i="12"/>
  <c r="Q24" i="12"/>
  <c r="P24" i="12"/>
  <c r="E24" i="12"/>
  <c r="S23" i="12"/>
  <c r="R23" i="12"/>
  <c r="Q23" i="12"/>
  <c r="P23" i="12"/>
  <c r="E23" i="12"/>
  <c r="U22" i="12"/>
  <c r="S22" i="12"/>
  <c r="R22" i="12"/>
  <c r="Q22" i="12"/>
  <c r="P22" i="12"/>
  <c r="E22" i="12"/>
  <c r="S21" i="12"/>
  <c r="R21" i="12"/>
  <c r="Q21" i="12"/>
  <c r="P21" i="12"/>
  <c r="E21" i="12"/>
  <c r="T21" i="12" s="1"/>
  <c r="S20" i="12"/>
  <c r="R20" i="12"/>
  <c r="Q20" i="12"/>
  <c r="P20" i="12"/>
  <c r="E20" i="12"/>
  <c r="U19" i="12"/>
  <c r="T19" i="12"/>
  <c r="S19" i="12"/>
  <c r="R19" i="12"/>
  <c r="Q19" i="12"/>
  <c r="P19" i="12"/>
  <c r="E19" i="12"/>
  <c r="O17" i="12"/>
  <c r="N17" i="12"/>
  <c r="M17" i="12"/>
  <c r="L17" i="12"/>
  <c r="K17" i="12"/>
  <c r="J17" i="12"/>
  <c r="I17" i="12"/>
  <c r="Q17" i="12" s="1"/>
  <c r="H17" i="12"/>
  <c r="R17" i="12" s="1"/>
  <c r="G17" i="12"/>
  <c r="F17" i="12"/>
  <c r="C17" i="12"/>
  <c r="B17" i="12"/>
  <c r="S16" i="12"/>
  <c r="R16" i="12"/>
  <c r="Q16" i="12"/>
  <c r="P16" i="12"/>
  <c r="E16" i="12"/>
  <c r="U16" i="12" s="1"/>
  <c r="U15" i="12"/>
  <c r="T15" i="12"/>
  <c r="S15" i="12"/>
  <c r="R15" i="12"/>
  <c r="Q15" i="12"/>
  <c r="P15" i="12"/>
  <c r="E15" i="12"/>
  <c r="S14" i="12"/>
  <c r="R14" i="12"/>
  <c r="Q14" i="12"/>
  <c r="P14" i="12"/>
  <c r="E14" i="12"/>
  <c r="T14" i="12" s="1"/>
  <c r="S13" i="12"/>
  <c r="R13" i="12"/>
  <c r="Q13" i="12"/>
  <c r="P13" i="12"/>
  <c r="E13" i="12"/>
  <c r="S12" i="12"/>
  <c r="R12" i="12"/>
  <c r="Q12" i="12"/>
  <c r="P12" i="12"/>
  <c r="E12" i="12"/>
  <c r="U12" i="12" s="1"/>
  <c r="S11" i="12"/>
  <c r="R11" i="12"/>
  <c r="Q11" i="12"/>
  <c r="P11" i="12"/>
  <c r="E11" i="12"/>
  <c r="S10" i="12"/>
  <c r="R10" i="12"/>
  <c r="Q10" i="12"/>
  <c r="P10" i="12"/>
  <c r="E10" i="12"/>
  <c r="U10" i="12" s="1"/>
  <c r="S9" i="12"/>
  <c r="R9" i="12"/>
  <c r="Q9" i="12"/>
  <c r="P9" i="12"/>
  <c r="E9" i="12"/>
  <c r="U96" i="11"/>
  <c r="T96" i="11"/>
  <c r="S96" i="11"/>
  <c r="R96" i="11"/>
  <c r="Q96" i="11"/>
  <c r="P96" i="11"/>
  <c r="E96" i="11"/>
  <c r="S95" i="11"/>
  <c r="R95" i="11"/>
  <c r="Q95" i="11"/>
  <c r="P95" i="11"/>
  <c r="E95" i="11"/>
  <c r="T95" i="11" s="1"/>
  <c r="T94" i="11"/>
  <c r="S94" i="11"/>
  <c r="R94" i="11"/>
  <c r="Q94" i="11"/>
  <c r="P94" i="11"/>
  <c r="E94" i="11"/>
  <c r="U94" i="11" s="1"/>
  <c r="S93" i="11"/>
  <c r="R93" i="11"/>
  <c r="Q93" i="11"/>
  <c r="P93" i="11"/>
  <c r="E93" i="11"/>
  <c r="S92" i="11"/>
  <c r="R92" i="11"/>
  <c r="Q92" i="11"/>
  <c r="P92" i="11"/>
  <c r="E92" i="11"/>
  <c r="U92" i="11" s="1"/>
  <c r="S91" i="11"/>
  <c r="R91" i="11"/>
  <c r="Q91" i="11"/>
  <c r="P91" i="11"/>
  <c r="E91" i="11"/>
  <c r="S90" i="11"/>
  <c r="R90" i="11"/>
  <c r="Q90" i="11"/>
  <c r="P90" i="11"/>
  <c r="E90" i="11"/>
  <c r="T90" i="11" s="1"/>
  <c r="S89" i="11"/>
  <c r="R89" i="11"/>
  <c r="Q89" i="11"/>
  <c r="P89" i="11"/>
  <c r="E89" i="11"/>
  <c r="S88" i="11"/>
  <c r="R88" i="11"/>
  <c r="Q88" i="11"/>
  <c r="P88" i="11"/>
  <c r="E88" i="11"/>
  <c r="T88" i="11" s="1"/>
  <c r="O75" i="11"/>
  <c r="N75" i="11"/>
  <c r="M75" i="11"/>
  <c r="L75" i="11"/>
  <c r="K75" i="11"/>
  <c r="J75" i="11"/>
  <c r="I75" i="11"/>
  <c r="S75" i="11" s="1"/>
  <c r="H75" i="11"/>
  <c r="G75" i="11"/>
  <c r="F75" i="11"/>
  <c r="C75" i="11"/>
  <c r="B75" i="11"/>
  <c r="O74" i="11"/>
  <c r="N74" i="11"/>
  <c r="M74" i="11"/>
  <c r="L74" i="11"/>
  <c r="K74" i="11"/>
  <c r="J74" i="11"/>
  <c r="I74" i="11"/>
  <c r="S74" i="11" s="1"/>
  <c r="H74" i="11"/>
  <c r="R74" i="11" s="1"/>
  <c r="G74" i="11"/>
  <c r="F74" i="11"/>
  <c r="C74" i="11"/>
  <c r="B74" i="11"/>
  <c r="O73" i="11"/>
  <c r="N73" i="11"/>
  <c r="M73" i="11"/>
  <c r="L73" i="11"/>
  <c r="K73" i="11"/>
  <c r="J73" i="11"/>
  <c r="I73" i="11"/>
  <c r="S73" i="11" s="1"/>
  <c r="H73" i="11"/>
  <c r="P73" i="11" s="1"/>
  <c r="G73" i="11"/>
  <c r="F73" i="11"/>
  <c r="C73" i="11"/>
  <c r="B73" i="11"/>
  <c r="E73" i="11" s="1"/>
  <c r="S72" i="11"/>
  <c r="R72" i="11"/>
  <c r="Q72" i="11"/>
  <c r="P72" i="11"/>
  <c r="E72" i="11"/>
  <c r="U72" i="11" s="1"/>
  <c r="S71" i="11"/>
  <c r="R71" i="11"/>
  <c r="Q71" i="11"/>
  <c r="P71" i="11"/>
  <c r="E71" i="11"/>
  <c r="O69" i="11"/>
  <c r="N69" i="11"/>
  <c r="M69" i="11"/>
  <c r="L69" i="11"/>
  <c r="K69" i="11"/>
  <c r="J69" i="11"/>
  <c r="I69" i="11"/>
  <c r="H69" i="11"/>
  <c r="G69" i="11"/>
  <c r="F69" i="11"/>
  <c r="C69" i="11"/>
  <c r="B69" i="11"/>
  <c r="R68" i="11"/>
  <c r="O68" i="11"/>
  <c r="N68" i="11"/>
  <c r="M68" i="11"/>
  <c r="L68" i="11"/>
  <c r="K68" i="11"/>
  <c r="J68" i="11"/>
  <c r="I68" i="11"/>
  <c r="S68" i="11" s="1"/>
  <c r="H68" i="11"/>
  <c r="G68" i="11"/>
  <c r="F68" i="11"/>
  <c r="C68" i="11"/>
  <c r="B68" i="11"/>
  <c r="E68" i="11" s="1"/>
  <c r="S67" i="11"/>
  <c r="R67" i="11"/>
  <c r="Q67" i="11"/>
  <c r="P67" i="11"/>
  <c r="E67" i="11"/>
  <c r="U67" i="11" s="1"/>
  <c r="S66" i="11"/>
  <c r="R66" i="11"/>
  <c r="Q66" i="11"/>
  <c r="P66" i="11"/>
  <c r="E66" i="11"/>
  <c r="S65" i="11"/>
  <c r="R65" i="11"/>
  <c r="Q65" i="11"/>
  <c r="P65" i="11"/>
  <c r="E65" i="11"/>
  <c r="U65" i="11" s="1"/>
  <c r="S64" i="11"/>
  <c r="R64" i="11"/>
  <c r="Q64" i="11"/>
  <c r="P64" i="11"/>
  <c r="E64" i="11"/>
  <c r="U64" i="11" s="1"/>
  <c r="T63" i="11"/>
  <c r="S63" i="11"/>
  <c r="R63" i="11"/>
  <c r="Q63" i="11"/>
  <c r="P63" i="11"/>
  <c r="E63" i="11"/>
  <c r="U63" i="11" s="1"/>
  <c r="O61" i="11"/>
  <c r="N61" i="11"/>
  <c r="M61" i="11"/>
  <c r="L61" i="11"/>
  <c r="K61" i="11"/>
  <c r="J61" i="11"/>
  <c r="I61" i="11"/>
  <c r="S61" i="11" s="1"/>
  <c r="H61" i="11"/>
  <c r="R61" i="11" s="1"/>
  <c r="C61" i="11"/>
  <c r="B61" i="11"/>
  <c r="E61" i="11" s="1"/>
  <c r="S60" i="11"/>
  <c r="R60" i="11"/>
  <c r="Q60" i="11"/>
  <c r="P60" i="11"/>
  <c r="E60" i="11"/>
  <c r="U60" i="11" s="1"/>
  <c r="S59" i="11"/>
  <c r="R59" i="11"/>
  <c r="Q59" i="11"/>
  <c r="P59" i="11"/>
  <c r="E59" i="11"/>
  <c r="T59" i="11" s="1"/>
  <c r="T58" i="11"/>
  <c r="S58" i="11"/>
  <c r="R58" i="11"/>
  <c r="Q58" i="11"/>
  <c r="P58" i="11"/>
  <c r="E58" i="11"/>
  <c r="U58" i="11" s="1"/>
  <c r="S57" i="11"/>
  <c r="R57" i="11"/>
  <c r="Q57" i="11"/>
  <c r="P57" i="11"/>
  <c r="E57" i="11"/>
  <c r="O55" i="11"/>
  <c r="N55" i="11"/>
  <c r="M55" i="11"/>
  <c r="L55" i="11"/>
  <c r="K55" i="11"/>
  <c r="J55" i="11"/>
  <c r="I55" i="11"/>
  <c r="S55" i="11" s="1"/>
  <c r="H55" i="11"/>
  <c r="R55" i="11" s="1"/>
  <c r="G55" i="11"/>
  <c r="F55" i="11"/>
  <c r="C55" i="11"/>
  <c r="B55" i="11"/>
  <c r="T54" i="11"/>
  <c r="S54" i="11"/>
  <c r="R54" i="11"/>
  <c r="Q54" i="11"/>
  <c r="P54" i="11"/>
  <c r="E54" i="11"/>
  <c r="U54" i="11" s="1"/>
  <c r="S53" i="11"/>
  <c r="R53" i="11"/>
  <c r="Q53" i="11"/>
  <c r="P53" i="11"/>
  <c r="E53" i="11"/>
  <c r="T53" i="11" s="1"/>
  <c r="U52" i="11"/>
  <c r="S52" i="11"/>
  <c r="R52" i="11"/>
  <c r="Q52" i="11"/>
  <c r="P52" i="11"/>
  <c r="E52" i="11"/>
  <c r="T52" i="11" s="1"/>
  <c r="T51" i="11"/>
  <c r="S51" i="11"/>
  <c r="R51" i="11"/>
  <c r="Q51" i="11"/>
  <c r="P51" i="11"/>
  <c r="E51" i="11"/>
  <c r="U51" i="11" s="1"/>
  <c r="S50" i="11"/>
  <c r="R50" i="11"/>
  <c r="Q50" i="11"/>
  <c r="P50" i="11"/>
  <c r="E50" i="11"/>
  <c r="S49" i="11"/>
  <c r="R49" i="11"/>
  <c r="Q49" i="11"/>
  <c r="P49" i="11"/>
  <c r="E49" i="11"/>
  <c r="S48" i="11"/>
  <c r="R48" i="11"/>
  <c r="Q48" i="11"/>
  <c r="P48" i="11"/>
  <c r="E48" i="11"/>
  <c r="T48" i="11" s="1"/>
  <c r="T47" i="11"/>
  <c r="S47" i="11"/>
  <c r="R47" i="11"/>
  <c r="Q47" i="11"/>
  <c r="P47" i="11"/>
  <c r="E47" i="11"/>
  <c r="U47" i="11" s="1"/>
  <c r="S46" i="11"/>
  <c r="R46" i="11"/>
  <c r="Q46" i="11"/>
  <c r="P46" i="11"/>
  <c r="E46" i="11"/>
  <c r="U46" i="11" s="1"/>
  <c r="S45" i="11"/>
  <c r="R45" i="11"/>
  <c r="Q45" i="11"/>
  <c r="P45" i="11"/>
  <c r="E45" i="11"/>
  <c r="U45" i="11" s="1"/>
  <c r="S44" i="11"/>
  <c r="R44" i="11"/>
  <c r="Q44" i="11"/>
  <c r="P44" i="11"/>
  <c r="E44" i="11"/>
  <c r="O42" i="11"/>
  <c r="N42" i="11"/>
  <c r="M42" i="11"/>
  <c r="L42" i="11"/>
  <c r="K42" i="11"/>
  <c r="J42" i="11"/>
  <c r="I42" i="11"/>
  <c r="S42" i="11" s="1"/>
  <c r="H42" i="11"/>
  <c r="R42" i="11" s="1"/>
  <c r="G42" i="11"/>
  <c r="F42" i="11"/>
  <c r="C42" i="11"/>
  <c r="B42" i="11"/>
  <c r="E42" i="11" s="1"/>
  <c r="U41" i="11"/>
  <c r="T41" i="11"/>
  <c r="S41" i="11"/>
  <c r="R41" i="11"/>
  <c r="Q41" i="11"/>
  <c r="P41" i="11"/>
  <c r="E41" i="11"/>
  <c r="T40" i="11"/>
  <c r="S40" i="11"/>
  <c r="R40" i="11"/>
  <c r="Q40" i="11"/>
  <c r="P40" i="11"/>
  <c r="E40" i="11"/>
  <c r="U40" i="11" s="1"/>
  <c r="S39" i="11"/>
  <c r="R39" i="11"/>
  <c r="Q39" i="11"/>
  <c r="P39" i="11"/>
  <c r="E39" i="11"/>
  <c r="S38" i="11"/>
  <c r="R38" i="11"/>
  <c r="Q38" i="11"/>
  <c r="P38" i="11"/>
  <c r="E38" i="11"/>
  <c r="U37" i="11"/>
  <c r="S37" i="11"/>
  <c r="R37" i="11"/>
  <c r="Q37" i="11"/>
  <c r="P37" i="11"/>
  <c r="E37" i="11"/>
  <c r="S35" i="11"/>
  <c r="O35" i="11"/>
  <c r="N35" i="11"/>
  <c r="M35" i="11"/>
  <c r="L35" i="11"/>
  <c r="K35" i="11"/>
  <c r="J35" i="11"/>
  <c r="R35" i="11" s="1"/>
  <c r="I35" i="11"/>
  <c r="H35" i="11"/>
  <c r="G35" i="11"/>
  <c r="F35" i="11"/>
  <c r="C35" i="11"/>
  <c r="B35" i="11"/>
  <c r="E35" i="11" s="1"/>
  <c r="S34" i="11"/>
  <c r="R34" i="11"/>
  <c r="Q34" i="11"/>
  <c r="U34" i="11" s="1"/>
  <c r="P34" i="11"/>
  <c r="E34" i="11"/>
  <c r="O32" i="11"/>
  <c r="N32" i="11"/>
  <c r="M32" i="11"/>
  <c r="L32" i="11"/>
  <c r="K32" i="11"/>
  <c r="S32" i="11" s="1"/>
  <c r="J32" i="11"/>
  <c r="I32" i="11"/>
  <c r="H32" i="11"/>
  <c r="G32" i="11"/>
  <c r="F32" i="11"/>
  <c r="C32" i="11"/>
  <c r="B32" i="11"/>
  <c r="S31" i="11"/>
  <c r="R31" i="11"/>
  <c r="Q31" i="11"/>
  <c r="P31" i="11"/>
  <c r="E31" i="11"/>
  <c r="U30" i="11"/>
  <c r="T30" i="11"/>
  <c r="S30" i="11"/>
  <c r="R30" i="11"/>
  <c r="Q30" i="11"/>
  <c r="P30" i="11"/>
  <c r="E30" i="11"/>
  <c r="S29" i="11"/>
  <c r="R29" i="11"/>
  <c r="Q29" i="11"/>
  <c r="P29" i="11"/>
  <c r="E29" i="11"/>
  <c r="U29" i="11" s="1"/>
  <c r="S28" i="11"/>
  <c r="R28" i="11"/>
  <c r="Q28" i="11"/>
  <c r="P28" i="11"/>
  <c r="E28" i="11"/>
  <c r="U28" i="11" s="1"/>
  <c r="O26" i="11"/>
  <c r="N26" i="11"/>
  <c r="M26" i="11"/>
  <c r="L26" i="11"/>
  <c r="K26" i="11"/>
  <c r="J26" i="11"/>
  <c r="I26" i="11"/>
  <c r="S26" i="11" s="1"/>
  <c r="H26" i="11"/>
  <c r="R26" i="11" s="1"/>
  <c r="G26" i="11"/>
  <c r="F26" i="11"/>
  <c r="C26" i="11"/>
  <c r="B26" i="11"/>
  <c r="U25" i="11"/>
  <c r="S25" i="11"/>
  <c r="R25" i="11"/>
  <c r="Q25" i="11"/>
  <c r="P25" i="11"/>
  <c r="E25" i="11"/>
  <c r="T25" i="11" s="1"/>
  <c r="S24" i="11"/>
  <c r="R24" i="11"/>
  <c r="Q24" i="11"/>
  <c r="P24" i="11"/>
  <c r="E24" i="11"/>
  <c r="U24" i="11" s="1"/>
  <c r="S23" i="11"/>
  <c r="R23" i="11"/>
  <c r="Q23" i="11"/>
  <c r="P23" i="11"/>
  <c r="E23" i="11"/>
  <c r="S22" i="11"/>
  <c r="R22" i="11"/>
  <c r="Q22" i="11"/>
  <c r="P22" i="11"/>
  <c r="E22" i="11"/>
  <c r="S21" i="11"/>
  <c r="R21" i="11"/>
  <c r="Q21" i="11"/>
  <c r="P21" i="11"/>
  <c r="E21" i="11"/>
  <c r="U20" i="11"/>
  <c r="S20" i="11"/>
  <c r="R20" i="11"/>
  <c r="Q20" i="11"/>
  <c r="P20" i="11"/>
  <c r="E20" i="11"/>
  <c r="T20" i="11" s="1"/>
  <c r="T19" i="11"/>
  <c r="S19" i="11"/>
  <c r="R19" i="11"/>
  <c r="Q19" i="11"/>
  <c r="P19" i="11"/>
  <c r="E19" i="11"/>
  <c r="U19" i="11" s="1"/>
  <c r="R17" i="11"/>
  <c r="O17" i="11"/>
  <c r="N17" i="11"/>
  <c r="M17" i="11"/>
  <c r="L17" i="11"/>
  <c r="K17" i="11"/>
  <c r="J17" i="11"/>
  <c r="I17" i="11"/>
  <c r="S17" i="11" s="1"/>
  <c r="H17" i="11"/>
  <c r="G17" i="11"/>
  <c r="F17" i="11"/>
  <c r="C17" i="11"/>
  <c r="B17" i="11"/>
  <c r="E17" i="11" s="1"/>
  <c r="S16" i="11"/>
  <c r="R16" i="11"/>
  <c r="Q16" i="11"/>
  <c r="P16" i="11"/>
  <c r="E16" i="11"/>
  <c r="U16" i="11" s="1"/>
  <c r="T15" i="11"/>
  <c r="S15" i="11"/>
  <c r="R15" i="11"/>
  <c r="Q15" i="11"/>
  <c r="P15" i="11"/>
  <c r="E15" i="11"/>
  <c r="U15" i="11" s="1"/>
  <c r="T14" i="11"/>
  <c r="S14" i="11"/>
  <c r="R14" i="11"/>
  <c r="Q14" i="11"/>
  <c r="P14" i="11"/>
  <c r="E14" i="11"/>
  <c r="U14" i="11" s="1"/>
  <c r="S13" i="11"/>
  <c r="R13" i="11"/>
  <c r="Q13" i="11"/>
  <c r="P13" i="11"/>
  <c r="E13" i="11"/>
  <c r="T13" i="11" s="1"/>
  <c r="U12" i="11"/>
  <c r="T12" i="11"/>
  <c r="S12" i="11"/>
  <c r="R12" i="11"/>
  <c r="Q12" i="11"/>
  <c r="P12" i="11"/>
  <c r="E12" i="11"/>
  <c r="S11" i="11"/>
  <c r="R11" i="11"/>
  <c r="Q11" i="11"/>
  <c r="P11" i="11"/>
  <c r="E11" i="11"/>
  <c r="S10" i="11"/>
  <c r="R10" i="11"/>
  <c r="Q10" i="11"/>
  <c r="P10" i="11"/>
  <c r="E10" i="11"/>
  <c r="S9" i="11"/>
  <c r="R9" i="11"/>
  <c r="Q9" i="11"/>
  <c r="P9" i="11"/>
  <c r="E9" i="11"/>
  <c r="U9" i="11" s="1"/>
  <c r="U96" i="10"/>
  <c r="T96" i="10"/>
  <c r="S96" i="10"/>
  <c r="R96" i="10"/>
  <c r="Q96" i="10"/>
  <c r="P96" i="10"/>
  <c r="E96" i="10"/>
  <c r="S95" i="10"/>
  <c r="R95" i="10"/>
  <c r="Q95" i="10"/>
  <c r="P95" i="10"/>
  <c r="E95" i="10"/>
  <c r="U95" i="10" s="1"/>
  <c r="U94" i="10"/>
  <c r="T94" i="10"/>
  <c r="S94" i="10"/>
  <c r="R94" i="10"/>
  <c r="Q94" i="10"/>
  <c r="P94" i="10"/>
  <c r="E94" i="10"/>
  <c r="T93" i="10"/>
  <c r="S93" i="10"/>
  <c r="R93" i="10"/>
  <c r="Q93" i="10"/>
  <c r="P93" i="10"/>
  <c r="E93" i="10"/>
  <c r="U93" i="10" s="1"/>
  <c r="T92" i="10"/>
  <c r="S92" i="10"/>
  <c r="R92" i="10"/>
  <c r="Q92" i="10"/>
  <c r="P92" i="10"/>
  <c r="E92" i="10"/>
  <c r="U92" i="10" s="1"/>
  <c r="S91" i="10"/>
  <c r="R91" i="10"/>
  <c r="Q91" i="10"/>
  <c r="P91" i="10"/>
  <c r="E91" i="10"/>
  <c r="S90" i="10"/>
  <c r="R90" i="10"/>
  <c r="Q90" i="10"/>
  <c r="P90" i="10"/>
  <c r="E90" i="10"/>
  <c r="U89" i="10"/>
  <c r="S89" i="10"/>
  <c r="R89" i="10"/>
  <c r="Q89" i="10"/>
  <c r="P89" i="10"/>
  <c r="E89" i="10"/>
  <c r="T89" i="10" s="1"/>
  <c r="U88" i="10"/>
  <c r="S88" i="10"/>
  <c r="R88" i="10"/>
  <c r="Q88" i="10"/>
  <c r="P88" i="10"/>
  <c r="E88" i="10"/>
  <c r="T88" i="10" s="1"/>
  <c r="O75" i="10"/>
  <c r="N75" i="10"/>
  <c r="M75" i="10"/>
  <c r="L75" i="10"/>
  <c r="K75" i="10"/>
  <c r="J75" i="10"/>
  <c r="I75" i="10"/>
  <c r="H75" i="10"/>
  <c r="G75" i="10"/>
  <c r="F75" i="10"/>
  <c r="C75" i="10"/>
  <c r="E75" i="10" s="1"/>
  <c r="B75" i="10"/>
  <c r="R74" i="10"/>
  <c r="O74" i="10"/>
  <c r="N74" i="10"/>
  <c r="M74" i="10"/>
  <c r="L74" i="10"/>
  <c r="K74" i="10"/>
  <c r="S74" i="10" s="1"/>
  <c r="J74" i="10"/>
  <c r="I74" i="10"/>
  <c r="H74" i="10"/>
  <c r="G74" i="10"/>
  <c r="F74" i="10"/>
  <c r="C74" i="10"/>
  <c r="B74" i="10"/>
  <c r="O73" i="10"/>
  <c r="N73" i="10"/>
  <c r="M73" i="10"/>
  <c r="L73" i="10"/>
  <c r="K73" i="10"/>
  <c r="S73" i="10" s="1"/>
  <c r="J73" i="10"/>
  <c r="I73" i="10"/>
  <c r="H73" i="10"/>
  <c r="R73" i="10" s="1"/>
  <c r="G73" i="10"/>
  <c r="F73" i="10"/>
  <c r="C73" i="10"/>
  <c r="E73" i="10" s="1"/>
  <c r="B73" i="10"/>
  <c r="S72" i="10"/>
  <c r="R72" i="10"/>
  <c r="Q72" i="10"/>
  <c r="P72" i="10"/>
  <c r="E72" i="10"/>
  <c r="S71" i="10"/>
  <c r="R71" i="10"/>
  <c r="Q71" i="10"/>
  <c r="P71" i="10"/>
  <c r="E71" i="10"/>
  <c r="U71" i="10" s="1"/>
  <c r="O69" i="10"/>
  <c r="N69" i="10"/>
  <c r="M69" i="10"/>
  <c r="L69" i="10"/>
  <c r="K69" i="10"/>
  <c r="J69" i="10"/>
  <c r="I69" i="10"/>
  <c r="H69" i="10"/>
  <c r="R69" i="10" s="1"/>
  <c r="G69" i="10"/>
  <c r="F69" i="10"/>
  <c r="C69" i="10"/>
  <c r="B69" i="10"/>
  <c r="O68" i="10"/>
  <c r="N68" i="10"/>
  <c r="M68" i="10"/>
  <c r="L68" i="10"/>
  <c r="K68" i="10"/>
  <c r="J68" i="10"/>
  <c r="I68" i="10"/>
  <c r="S68" i="10" s="1"/>
  <c r="H68" i="10"/>
  <c r="R68" i="10" s="1"/>
  <c r="G68" i="10"/>
  <c r="F68" i="10"/>
  <c r="C68" i="10"/>
  <c r="B68" i="10"/>
  <c r="S67" i="10"/>
  <c r="R67" i="10"/>
  <c r="Q67" i="10"/>
  <c r="P67" i="10"/>
  <c r="E67" i="10"/>
  <c r="S66" i="10"/>
  <c r="R66" i="10"/>
  <c r="Q66" i="10"/>
  <c r="P66" i="10"/>
  <c r="E66" i="10"/>
  <c r="T66" i="10" s="1"/>
  <c r="S65" i="10"/>
  <c r="R65" i="10"/>
  <c r="Q65" i="10"/>
  <c r="P65" i="10"/>
  <c r="E65" i="10"/>
  <c r="U65" i="10" s="1"/>
  <c r="S64" i="10"/>
  <c r="R64" i="10"/>
  <c r="Q64" i="10"/>
  <c r="P64" i="10"/>
  <c r="E64" i="10"/>
  <c r="U64" i="10" s="1"/>
  <c r="S63" i="10"/>
  <c r="R63" i="10"/>
  <c r="Q63" i="10"/>
  <c r="P63" i="10"/>
  <c r="E63" i="10"/>
  <c r="U63" i="10" s="1"/>
  <c r="O61" i="10"/>
  <c r="N61" i="10"/>
  <c r="M61" i="10"/>
  <c r="L61" i="10"/>
  <c r="K61" i="10"/>
  <c r="J61" i="10"/>
  <c r="I61" i="10"/>
  <c r="H61" i="10"/>
  <c r="C61" i="10"/>
  <c r="B61" i="10"/>
  <c r="T60" i="10"/>
  <c r="S60" i="10"/>
  <c r="R60" i="10"/>
  <c r="Q60" i="10"/>
  <c r="P60" i="10"/>
  <c r="E60" i="10"/>
  <c r="U60" i="10" s="1"/>
  <c r="S59" i="10"/>
  <c r="R59" i="10"/>
  <c r="Q59" i="10"/>
  <c r="P59" i="10"/>
  <c r="E59" i="10"/>
  <c r="S58" i="10"/>
  <c r="R58" i="10"/>
  <c r="Q58" i="10"/>
  <c r="P58" i="10"/>
  <c r="E58" i="10"/>
  <c r="S57" i="10"/>
  <c r="R57" i="10"/>
  <c r="Q57" i="10"/>
  <c r="P57" i="10"/>
  <c r="E57" i="10"/>
  <c r="T57" i="10" s="1"/>
  <c r="O55" i="10"/>
  <c r="N55" i="10"/>
  <c r="M55" i="10"/>
  <c r="L55" i="10"/>
  <c r="K55" i="10"/>
  <c r="J55" i="10"/>
  <c r="I55" i="10"/>
  <c r="H55" i="10"/>
  <c r="G55" i="10"/>
  <c r="F55" i="10"/>
  <c r="C55" i="10"/>
  <c r="B55" i="10"/>
  <c r="S54" i="10"/>
  <c r="R54" i="10"/>
  <c r="Q54" i="10"/>
  <c r="P54" i="10"/>
  <c r="E54" i="10"/>
  <c r="T54" i="10" s="1"/>
  <c r="S53" i="10"/>
  <c r="R53" i="10"/>
  <c r="Q53" i="10"/>
  <c r="P53" i="10"/>
  <c r="E53" i="10"/>
  <c r="S52" i="10"/>
  <c r="R52" i="10"/>
  <c r="Q52" i="10"/>
  <c r="P52" i="10"/>
  <c r="E52" i="10"/>
  <c r="U52" i="10" s="1"/>
  <c r="S51" i="10"/>
  <c r="R51" i="10"/>
  <c r="Q51" i="10"/>
  <c r="P51" i="10"/>
  <c r="E51" i="10"/>
  <c r="U51" i="10" s="1"/>
  <c r="S50" i="10"/>
  <c r="R50" i="10"/>
  <c r="Q50" i="10"/>
  <c r="P50" i="10"/>
  <c r="E50" i="10"/>
  <c r="U50" i="10" s="1"/>
  <c r="S49" i="10"/>
  <c r="R49" i="10"/>
  <c r="Q49" i="10"/>
  <c r="P49" i="10"/>
  <c r="E49" i="10"/>
  <c r="S48" i="10"/>
  <c r="R48" i="10"/>
  <c r="Q48" i="10"/>
  <c r="P48" i="10"/>
  <c r="E48" i="10"/>
  <c r="S47" i="10"/>
  <c r="R47" i="10"/>
  <c r="Q47" i="10"/>
  <c r="P47" i="10"/>
  <c r="E47" i="10"/>
  <c r="S46" i="10"/>
  <c r="R46" i="10"/>
  <c r="Q46" i="10"/>
  <c r="P46" i="10"/>
  <c r="E46" i="10"/>
  <c r="T46" i="10" s="1"/>
  <c r="S45" i="10"/>
  <c r="R45" i="10"/>
  <c r="Q45" i="10"/>
  <c r="P45" i="10"/>
  <c r="E45" i="10"/>
  <c r="S44" i="10"/>
  <c r="R44" i="10"/>
  <c r="Q44" i="10"/>
  <c r="P44" i="10"/>
  <c r="E44" i="10"/>
  <c r="U44" i="10" s="1"/>
  <c r="O42" i="10"/>
  <c r="N42" i="10"/>
  <c r="M42" i="10"/>
  <c r="L42" i="10"/>
  <c r="K42" i="10"/>
  <c r="J42" i="10"/>
  <c r="I42" i="10"/>
  <c r="S42" i="10" s="1"/>
  <c r="H42" i="10"/>
  <c r="G42" i="10"/>
  <c r="F42" i="10"/>
  <c r="C42" i="10"/>
  <c r="B42" i="10"/>
  <c r="T41" i="10"/>
  <c r="S41" i="10"/>
  <c r="R41" i="10"/>
  <c r="Q41" i="10"/>
  <c r="P41" i="10"/>
  <c r="E41" i="10"/>
  <c r="U41" i="10" s="1"/>
  <c r="S40" i="10"/>
  <c r="R40" i="10"/>
  <c r="Q40" i="10"/>
  <c r="P40" i="10"/>
  <c r="E40" i="10"/>
  <c r="T40" i="10" s="1"/>
  <c r="S39" i="10"/>
  <c r="R39" i="10"/>
  <c r="Q39" i="10"/>
  <c r="P39" i="10"/>
  <c r="E39" i="10"/>
  <c r="U39" i="10" s="1"/>
  <c r="S38" i="10"/>
  <c r="R38" i="10"/>
  <c r="Q38" i="10"/>
  <c r="P38" i="10"/>
  <c r="E38" i="10"/>
  <c r="T38" i="10" s="1"/>
  <c r="S37" i="10"/>
  <c r="R37" i="10"/>
  <c r="Q37" i="10"/>
  <c r="P37" i="10"/>
  <c r="E37" i="10"/>
  <c r="O35" i="10"/>
  <c r="N35" i="10"/>
  <c r="M35" i="10"/>
  <c r="L35" i="10"/>
  <c r="K35" i="10"/>
  <c r="J35" i="10"/>
  <c r="I35" i="10"/>
  <c r="S35" i="10" s="1"/>
  <c r="H35" i="10"/>
  <c r="R35" i="10" s="1"/>
  <c r="G35" i="10"/>
  <c r="F35" i="10"/>
  <c r="C35" i="10"/>
  <c r="E35" i="10" s="1"/>
  <c r="B35" i="10"/>
  <c r="S34" i="10"/>
  <c r="R34" i="10"/>
  <c r="Q34" i="10"/>
  <c r="P34" i="10"/>
  <c r="E34" i="10"/>
  <c r="O32" i="10"/>
  <c r="N32" i="10"/>
  <c r="M32" i="10"/>
  <c r="L32" i="10"/>
  <c r="K32" i="10"/>
  <c r="J32" i="10"/>
  <c r="I32" i="10"/>
  <c r="S32" i="10" s="1"/>
  <c r="H32" i="10"/>
  <c r="R32" i="10" s="1"/>
  <c r="G32" i="10"/>
  <c r="F32" i="10"/>
  <c r="C32" i="10"/>
  <c r="B32" i="10"/>
  <c r="S31" i="10"/>
  <c r="R31" i="10"/>
  <c r="Q31" i="10"/>
  <c r="P31" i="10"/>
  <c r="E31" i="10"/>
  <c r="S30" i="10"/>
  <c r="R30" i="10"/>
  <c r="Q30" i="10"/>
  <c r="P30" i="10"/>
  <c r="E30" i="10"/>
  <c r="S29" i="10"/>
  <c r="R29" i="10"/>
  <c r="Q29" i="10"/>
  <c r="P29" i="10"/>
  <c r="E29" i="10"/>
  <c r="T29" i="10" s="1"/>
  <c r="S28" i="10"/>
  <c r="R28" i="10"/>
  <c r="Q28" i="10"/>
  <c r="P28" i="10"/>
  <c r="E28" i="10"/>
  <c r="U28" i="10" s="1"/>
  <c r="O26" i="10"/>
  <c r="N26" i="10"/>
  <c r="M26" i="10"/>
  <c r="L26" i="10"/>
  <c r="K26" i="10"/>
  <c r="J26" i="10"/>
  <c r="I26" i="10"/>
  <c r="S26" i="10" s="1"/>
  <c r="H26" i="10"/>
  <c r="G26" i="10"/>
  <c r="F26" i="10"/>
  <c r="C26" i="10"/>
  <c r="B26" i="10"/>
  <c r="E26" i="10" s="1"/>
  <c r="U25" i="10"/>
  <c r="T25" i="10"/>
  <c r="S25" i="10"/>
  <c r="R25" i="10"/>
  <c r="Q25" i="10"/>
  <c r="P25" i="10"/>
  <c r="E25" i="10"/>
  <c r="S24" i="10"/>
  <c r="R24" i="10"/>
  <c r="Q24" i="10"/>
  <c r="P24" i="10"/>
  <c r="E24" i="10"/>
  <c r="U24" i="10" s="1"/>
  <c r="S23" i="10"/>
  <c r="R23" i="10"/>
  <c r="Q23" i="10"/>
  <c r="P23" i="10"/>
  <c r="E23" i="10"/>
  <c r="T23" i="10" s="1"/>
  <c r="U22" i="10"/>
  <c r="T22" i="10"/>
  <c r="S22" i="10"/>
  <c r="R22" i="10"/>
  <c r="Q22" i="10"/>
  <c r="P22" i="10"/>
  <c r="E22" i="10"/>
  <c r="S21" i="10"/>
  <c r="R21" i="10"/>
  <c r="Q21" i="10"/>
  <c r="P21" i="10"/>
  <c r="E21" i="10"/>
  <c r="U21" i="10" s="1"/>
  <c r="S20" i="10"/>
  <c r="R20" i="10"/>
  <c r="Q20" i="10"/>
  <c r="P20" i="10"/>
  <c r="E20" i="10"/>
  <c r="S19" i="10"/>
  <c r="R19" i="10"/>
  <c r="Q19" i="10"/>
  <c r="P19" i="10"/>
  <c r="E19" i="10"/>
  <c r="S17" i="10"/>
  <c r="O17" i="10"/>
  <c r="N17" i="10"/>
  <c r="M17" i="10"/>
  <c r="L17" i="10"/>
  <c r="K17" i="10"/>
  <c r="J17" i="10"/>
  <c r="I17" i="10"/>
  <c r="H17" i="10"/>
  <c r="G17" i="10"/>
  <c r="F17" i="10"/>
  <c r="C17" i="10"/>
  <c r="B17" i="10"/>
  <c r="E17" i="10" s="1"/>
  <c r="S16" i="10"/>
  <c r="R16" i="10"/>
  <c r="Q16" i="10"/>
  <c r="P16" i="10"/>
  <c r="E16" i="10"/>
  <c r="S15" i="10"/>
  <c r="R15" i="10"/>
  <c r="Q15" i="10"/>
  <c r="P15" i="10"/>
  <c r="E15" i="10"/>
  <c r="T15" i="10" s="1"/>
  <c r="S14" i="10"/>
  <c r="R14" i="10"/>
  <c r="Q14" i="10"/>
  <c r="P14" i="10"/>
  <c r="E14" i="10"/>
  <c r="U14" i="10" s="1"/>
  <c r="S13" i="10"/>
  <c r="R13" i="10"/>
  <c r="Q13" i="10"/>
  <c r="P13" i="10"/>
  <c r="E13" i="10"/>
  <c r="T13" i="10" s="1"/>
  <c r="U12" i="10"/>
  <c r="T12" i="10"/>
  <c r="S12" i="10"/>
  <c r="R12" i="10"/>
  <c r="Q12" i="10"/>
  <c r="P12" i="10"/>
  <c r="E12" i="10"/>
  <c r="S11" i="10"/>
  <c r="R11" i="10"/>
  <c r="Q11" i="10"/>
  <c r="P11" i="10"/>
  <c r="E11" i="10"/>
  <c r="U11" i="10" s="1"/>
  <c r="S10" i="10"/>
  <c r="R10" i="10"/>
  <c r="Q10" i="10"/>
  <c r="P10" i="10"/>
  <c r="E10" i="10"/>
  <c r="T10" i="10" s="1"/>
  <c r="S9" i="10"/>
  <c r="R9" i="10"/>
  <c r="Q9" i="10"/>
  <c r="P9" i="10"/>
  <c r="E9" i="10"/>
  <c r="S96" i="9"/>
  <c r="R96" i="9"/>
  <c r="Q96" i="9"/>
  <c r="P96" i="9"/>
  <c r="E96" i="9"/>
  <c r="S95" i="9"/>
  <c r="R95" i="9"/>
  <c r="Q95" i="9"/>
  <c r="P95" i="9"/>
  <c r="E95" i="9"/>
  <c r="T95" i="9" s="1"/>
  <c r="S94" i="9"/>
  <c r="R94" i="9"/>
  <c r="Q94" i="9"/>
  <c r="P94" i="9"/>
  <c r="E94" i="9"/>
  <c r="U94" i="9" s="1"/>
  <c r="S93" i="9"/>
  <c r="R93" i="9"/>
  <c r="Q93" i="9"/>
  <c r="P93" i="9"/>
  <c r="E93" i="9"/>
  <c r="U93" i="9" s="1"/>
  <c r="S92" i="9"/>
  <c r="R92" i="9"/>
  <c r="Q92" i="9"/>
  <c r="P92" i="9"/>
  <c r="E92" i="9"/>
  <c r="T92" i="9" s="1"/>
  <c r="U91" i="9"/>
  <c r="T91" i="9"/>
  <c r="S91" i="9"/>
  <c r="R91" i="9"/>
  <c r="Q91" i="9"/>
  <c r="P91" i="9"/>
  <c r="E91" i="9"/>
  <c r="T90" i="9"/>
  <c r="S90" i="9"/>
  <c r="R90" i="9"/>
  <c r="Q90" i="9"/>
  <c r="P90" i="9"/>
  <c r="E90" i="9"/>
  <c r="U90" i="9" s="1"/>
  <c r="S89" i="9"/>
  <c r="R89" i="9"/>
  <c r="Q89" i="9"/>
  <c r="P89" i="9"/>
  <c r="E89" i="9"/>
  <c r="S88" i="9"/>
  <c r="R88" i="9"/>
  <c r="Q88" i="9"/>
  <c r="P88" i="9"/>
  <c r="E88" i="9"/>
  <c r="O75" i="9"/>
  <c r="N75" i="9"/>
  <c r="M75" i="9"/>
  <c r="L75" i="9"/>
  <c r="K75" i="9"/>
  <c r="J75" i="9"/>
  <c r="I75" i="9"/>
  <c r="H75" i="9"/>
  <c r="G75" i="9"/>
  <c r="F75" i="9"/>
  <c r="C75" i="9"/>
  <c r="B75" i="9"/>
  <c r="O74" i="9"/>
  <c r="N74" i="9"/>
  <c r="M74" i="9"/>
  <c r="L74" i="9"/>
  <c r="K74" i="9"/>
  <c r="J74" i="9"/>
  <c r="I74" i="9"/>
  <c r="H74" i="9"/>
  <c r="R74" i="9" s="1"/>
  <c r="G74" i="9"/>
  <c r="F74" i="9"/>
  <c r="C74" i="9"/>
  <c r="E74" i="9" s="1"/>
  <c r="B74" i="9"/>
  <c r="O73" i="9"/>
  <c r="N73" i="9"/>
  <c r="M73" i="9"/>
  <c r="L73" i="9"/>
  <c r="K73" i="9"/>
  <c r="J73" i="9"/>
  <c r="I73" i="9"/>
  <c r="H73" i="9"/>
  <c r="R73" i="9" s="1"/>
  <c r="G73" i="9"/>
  <c r="F73" i="9"/>
  <c r="C73" i="9"/>
  <c r="B73" i="9"/>
  <c r="S72" i="9"/>
  <c r="R72" i="9"/>
  <c r="Q72" i="9"/>
  <c r="P72" i="9"/>
  <c r="E72" i="9"/>
  <c r="U72" i="9" s="1"/>
  <c r="S71" i="9"/>
  <c r="R71" i="9"/>
  <c r="Q71" i="9"/>
  <c r="P71" i="9"/>
  <c r="E71" i="9"/>
  <c r="O69" i="9"/>
  <c r="N69" i="9"/>
  <c r="M69" i="9"/>
  <c r="L69" i="9"/>
  <c r="K69" i="9"/>
  <c r="J69" i="9"/>
  <c r="I69" i="9"/>
  <c r="H69" i="9"/>
  <c r="G69" i="9"/>
  <c r="F69" i="9"/>
  <c r="C69" i="9"/>
  <c r="B69" i="9"/>
  <c r="O68" i="9"/>
  <c r="N68" i="9"/>
  <c r="M68" i="9"/>
  <c r="L68" i="9"/>
  <c r="K68" i="9"/>
  <c r="J68" i="9"/>
  <c r="I68" i="9"/>
  <c r="S68" i="9" s="1"/>
  <c r="H68" i="9"/>
  <c r="R68" i="9" s="1"/>
  <c r="G68" i="9"/>
  <c r="F68" i="9"/>
  <c r="C68" i="9"/>
  <c r="B68" i="9"/>
  <c r="T67" i="9"/>
  <c r="S67" i="9"/>
  <c r="R67" i="9"/>
  <c r="Q67" i="9"/>
  <c r="P67" i="9"/>
  <c r="E67" i="9"/>
  <c r="U67" i="9" s="1"/>
  <c r="S66" i="9"/>
  <c r="R66" i="9"/>
  <c r="Q66" i="9"/>
  <c r="P66" i="9"/>
  <c r="E66" i="9"/>
  <c r="S65" i="9"/>
  <c r="R65" i="9"/>
  <c r="Q65" i="9"/>
  <c r="P65" i="9"/>
  <c r="E65" i="9"/>
  <c r="U64" i="9"/>
  <c r="S64" i="9"/>
  <c r="R64" i="9"/>
  <c r="Q64" i="9"/>
  <c r="P64" i="9"/>
  <c r="E64" i="9"/>
  <c r="T64" i="9" s="1"/>
  <c r="S63" i="9"/>
  <c r="R63" i="9"/>
  <c r="Q63" i="9"/>
  <c r="P63" i="9"/>
  <c r="E63" i="9"/>
  <c r="U63" i="9" s="1"/>
  <c r="O61" i="9"/>
  <c r="N61" i="9"/>
  <c r="M61" i="9"/>
  <c r="L61" i="9"/>
  <c r="K61" i="9"/>
  <c r="J61" i="9"/>
  <c r="I61" i="9"/>
  <c r="S61" i="9" s="1"/>
  <c r="H61" i="9"/>
  <c r="R61" i="9" s="1"/>
  <c r="C61" i="9"/>
  <c r="B61" i="9"/>
  <c r="S60" i="9"/>
  <c r="R60" i="9"/>
  <c r="Q60" i="9"/>
  <c r="P60" i="9"/>
  <c r="E60" i="9"/>
  <c r="U60" i="9" s="1"/>
  <c r="S59" i="9"/>
  <c r="R59" i="9"/>
  <c r="Q59" i="9"/>
  <c r="P59" i="9"/>
  <c r="E59" i="9"/>
  <c r="U59" i="9" s="1"/>
  <c r="U58" i="9"/>
  <c r="T58" i="9"/>
  <c r="S58" i="9"/>
  <c r="R58" i="9"/>
  <c r="Q58" i="9"/>
  <c r="P58" i="9"/>
  <c r="E58" i="9"/>
  <c r="S57" i="9"/>
  <c r="R57" i="9"/>
  <c r="Q57" i="9"/>
  <c r="P57" i="9"/>
  <c r="E57" i="9"/>
  <c r="O55" i="9"/>
  <c r="N55" i="9"/>
  <c r="M55" i="9"/>
  <c r="L55" i="9"/>
  <c r="K55" i="9"/>
  <c r="J55" i="9"/>
  <c r="I55" i="9"/>
  <c r="S55" i="9" s="1"/>
  <c r="H55" i="9"/>
  <c r="R55" i="9" s="1"/>
  <c r="G55" i="9"/>
  <c r="F55" i="9"/>
  <c r="C55" i="9"/>
  <c r="E55" i="9" s="1"/>
  <c r="B55" i="9"/>
  <c r="S54" i="9"/>
  <c r="R54" i="9"/>
  <c r="Q54" i="9"/>
  <c r="P54" i="9"/>
  <c r="E54" i="9"/>
  <c r="S53" i="9"/>
  <c r="R53" i="9"/>
  <c r="Q53" i="9"/>
  <c r="P53" i="9"/>
  <c r="E53" i="9"/>
  <c r="U52" i="9"/>
  <c r="S52" i="9"/>
  <c r="R52" i="9"/>
  <c r="Q52" i="9"/>
  <c r="P52" i="9"/>
  <c r="E52" i="9"/>
  <c r="T52" i="9" s="1"/>
  <c r="S51" i="9"/>
  <c r="R51" i="9"/>
  <c r="Q51" i="9"/>
  <c r="P51" i="9"/>
  <c r="E51" i="9"/>
  <c r="U51" i="9" s="1"/>
  <c r="S50" i="9"/>
  <c r="R50" i="9"/>
  <c r="Q50" i="9"/>
  <c r="P50" i="9"/>
  <c r="E50" i="9"/>
  <c r="T50" i="9" s="1"/>
  <c r="T49" i="9"/>
  <c r="S49" i="9"/>
  <c r="R49" i="9"/>
  <c r="Q49" i="9"/>
  <c r="P49" i="9"/>
  <c r="E49" i="9"/>
  <c r="U49" i="9" s="1"/>
  <c r="S48" i="9"/>
  <c r="R48" i="9"/>
  <c r="Q48" i="9"/>
  <c r="P48" i="9"/>
  <c r="E48" i="9"/>
  <c r="T48" i="9" s="1"/>
  <c r="T47" i="9"/>
  <c r="S47" i="9"/>
  <c r="R47" i="9"/>
  <c r="Q47" i="9"/>
  <c r="P47" i="9"/>
  <c r="E47" i="9"/>
  <c r="U47" i="9" s="1"/>
  <c r="S46" i="9"/>
  <c r="R46" i="9"/>
  <c r="Q46" i="9"/>
  <c r="P46" i="9"/>
  <c r="E46" i="9"/>
  <c r="S45" i="9"/>
  <c r="R45" i="9"/>
  <c r="Q45" i="9"/>
  <c r="P45" i="9"/>
  <c r="E45" i="9"/>
  <c r="T45" i="9" s="1"/>
  <c r="S44" i="9"/>
  <c r="R44" i="9"/>
  <c r="Q44" i="9"/>
  <c r="P44" i="9"/>
  <c r="E44" i="9"/>
  <c r="T44" i="9" s="1"/>
  <c r="O42" i="9"/>
  <c r="N42" i="9"/>
  <c r="M42" i="9"/>
  <c r="L42" i="9"/>
  <c r="K42" i="9"/>
  <c r="J42" i="9"/>
  <c r="I42" i="9"/>
  <c r="H42" i="9"/>
  <c r="G42" i="9"/>
  <c r="F42" i="9"/>
  <c r="C42" i="9"/>
  <c r="B42" i="9"/>
  <c r="S41" i="9"/>
  <c r="R41" i="9"/>
  <c r="Q41" i="9"/>
  <c r="P41" i="9"/>
  <c r="E41" i="9"/>
  <c r="T41" i="9" s="1"/>
  <c r="S40" i="9"/>
  <c r="R40" i="9"/>
  <c r="Q40" i="9"/>
  <c r="P40" i="9"/>
  <c r="E40" i="9"/>
  <c r="T40" i="9" s="1"/>
  <c r="S39" i="9"/>
  <c r="R39" i="9"/>
  <c r="Q39" i="9"/>
  <c r="P39" i="9"/>
  <c r="E39" i="9"/>
  <c r="U39" i="9" s="1"/>
  <c r="S38" i="9"/>
  <c r="R38" i="9"/>
  <c r="Q38" i="9"/>
  <c r="P38" i="9"/>
  <c r="E38" i="9"/>
  <c r="U38" i="9" s="1"/>
  <c r="U37" i="9"/>
  <c r="S37" i="9"/>
  <c r="R37" i="9"/>
  <c r="Q37" i="9"/>
  <c r="P37" i="9"/>
  <c r="E37" i="9"/>
  <c r="O35" i="9"/>
  <c r="N35" i="9"/>
  <c r="M35" i="9"/>
  <c r="L35" i="9"/>
  <c r="K35" i="9"/>
  <c r="J35" i="9"/>
  <c r="I35" i="9"/>
  <c r="H35" i="9"/>
  <c r="P35" i="9" s="1"/>
  <c r="G35" i="9"/>
  <c r="F35" i="9"/>
  <c r="C35" i="9"/>
  <c r="B35" i="9"/>
  <c r="E35" i="9" s="1"/>
  <c r="S34" i="9"/>
  <c r="R34" i="9"/>
  <c r="Q34" i="9"/>
  <c r="P34" i="9"/>
  <c r="E34" i="9"/>
  <c r="T34" i="9" s="1"/>
  <c r="O32" i="9"/>
  <c r="N32" i="9"/>
  <c r="M32" i="9"/>
  <c r="L32" i="9"/>
  <c r="K32" i="9"/>
  <c r="J32" i="9"/>
  <c r="I32" i="9"/>
  <c r="S32" i="9" s="1"/>
  <c r="H32" i="9"/>
  <c r="R32" i="9" s="1"/>
  <c r="G32" i="9"/>
  <c r="F32" i="9"/>
  <c r="C32" i="9"/>
  <c r="B32" i="9"/>
  <c r="E32" i="9" s="1"/>
  <c r="S31" i="9"/>
  <c r="R31" i="9"/>
  <c r="Q31" i="9"/>
  <c r="P31" i="9"/>
  <c r="E31" i="9"/>
  <c r="U31" i="9" s="1"/>
  <c r="U30" i="9"/>
  <c r="T30" i="9"/>
  <c r="S30" i="9"/>
  <c r="R30" i="9"/>
  <c r="Q30" i="9"/>
  <c r="P30" i="9"/>
  <c r="E30" i="9"/>
  <c r="S29" i="9"/>
  <c r="R29" i="9"/>
  <c r="Q29" i="9"/>
  <c r="P29" i="9"/>
  <c r="E29" i="9"/>
  <c r="T29" i="9" s="1"/>
  <c r="S28" i="9"/>
  <c r="R28" i="9"/>
  <c r="Q28" i="9"/>
  <c r="P28" i="9"/>
  <c r="E28" i="9"/>
  <c r="U28" i="9" s="1"/>
  <c r="O26" i="9"/>
  <c r="N26" i="9"/>
  <c r="M26" i="9"/>
  <c r="L26" i="9"/>
  <c r="K26" i="9"/>
  <c r="J26" i="9"/>
  <c r="I26" i="9"/>
  <c r="S26" i="9" s="1"/>
  <c r="H26" i="9"/>
  <c r="R26" i="9" s="1"/>
  <c r="G26" i="9"/>
  <c r="F26" i="9"/>
  <c r="C26" i="9"/>
  <c r="B26" i="9"/>
  <c r="S25" i="9"/>
  <c r="R25" i="9"/>
  <c r="Q25" i="9"/>
  <c r="P25" i="9"/>
  <c r="E25" i="9"/>
  <c r="U25" i="9" s="1"/>
  <c r="S24" i="9"/>
  <c r="R24" i="9"/>
  <c r="Q24" i="9"/>
  <c r="P24" i="9"/>
  <c r="E24" i="9"/>
  <c r="T24" i="9" s="1"/>
  <c r="S23" i="9"/>
  <c r="R23" i="9"/>
  <c r="Q23" i="9"/>
  <c r="P23" i="9"/>
  <c r="E23" i="9"/>
  <c r="S22" i="9"/>
  <c r="R22" i="9"/>
  <c r="Q22" i="9"/>
  <c r="P22" i="9"/>
  <c r="E22" i="9"/>
  <c r="S21" i="9"/>
  <c r="R21" i="9"/>
  <c r="Q21" i="9"/>
  <c r="P21" i="9"/>
  <c r="E21" i="9"/>
  <c r="S20" i="9"/>
  <c r="R20" i="9"/>
  <c r="Q20" i="9"/>
  <c r="P20" i="9"/>
  <c r="E20" i="9"/>
  <c r="T19" i="9"/>
  <c r="S19" i="9"/>
  <c r="R19" i="9"/>
  <c r="Q19" i="9"/>
  <c r="P19" i="9"/>
  <c r="E19" i="9"/>
  <c r="U19" i="9" s="1"/>
  <c r="O17" i="9"/>
  <c r="N17" i="9"/>
  <c r="M17" i="9"/>
  <c r="L17" i="9"/>
  <c r="K17" i="9"/>
  <c r="J17" i="9"/>
  <c r="I17" i="9"/>
  <c r="H17" i="9"/>
  <c r="R17" i="9" s="1"/>
  <c r="G17" i="9"/>
  <c r="F17" i="9"/>
  <c r="C17" i="9"/>
  <c r="B17" i="9"/>
  <c r="E17" i="9" s="1"/>
  <c r="S16" i="9"/>
  <c r="R16" i="9"/>
  <c r="Q16" i="9"/>
  <c r="P16" i="9"/>
  <c r="E16" i="9"/>
  <c r="S15" i="9"/>
  <c r="R15" i="9"/>
  <c r="Q15" i="9"/>
  <c r="P15" i="9"/>
  <c r="E15" i="9"/>
  <c r="T15" i="9" s="1"/>
  <c r="S14" i="9"/>
  <c r="R14" i="9"/>
  <c r="Q14" i="9"/>
  <c r="P14" i="9"/>
  <c r="E14" i="9"/>
  <c r="U14" i="9" s="1"/>
  <c r="S13" i="9"/>
  <c r="R13" i="9"/>
  <c r="Q13" i="9"/>
  <c r="P13" i="9"/>
  <c r="E13" i="9"/>
  <c r="T13" i="9" s="1"/>
  <c r="S12" i="9"/>
  <c r="R12" i="9"/>
  <c r="Q12" i="9"/>
  <c r="P12" i="9"/>
  <c r="E12" i="9"/>
  <c r="U11" i="9"/>
  <c r="T11" i="9"/>
  <c r="S11" i="9"/>
  <c r="R11" i="9"/>
  <c r="Q11" i="9"/>
  <c r="P11" i="9"/>
  <c r="E11" i="9"/>
  <c r="T10" i="9"/>
  <c r="S10" i="9"/>
  <c r="R10" i="9"/>
  <c r="Q10" i="9"/>
  <c r="P10" i="9"/>
  <c r="E10" i="9"/>
  <c r="U10" i="9" s="1"/>
  <c r="S9" i="9"/>
  <c r="R9" i="9"/>
  <c r="Q9" i="9"/>
  <c r="P9" i="9"/>
  <c r="E9" i="9"/>
  <c r="T9" i="9" s="1"/>
  <c r="U96" i="8"/>
  <c r="T96" i="8"/>
  <c r="S96" i="8"/>
  <c r="R96" i="8"/>
  <c r="Q96" i="8"/>
  <c r="P96" i="8"/>
  <c r="E96" i="8"/>
  <c r="S95" i="8"/>
  <c r="R95" i="8"/>
  <c r="Q95" i="8"/>
  <c r="P95" i="8"/>
  <c r="E95" i="8"/>
  <c r="T95" i="8" s="1"/>
  <c r="S94" i="8"/>
  <c r="R94" i="8"/>
  <c r="Q94" i="8"/>
  <c r="P94" i="8"/>
  <c r="E94" i="8"/>
  <c r="U94" i="8" s="1"/>
  <c r="S93" i="8"/>
  <c r="R93" i="8"/>
  <c r="Q93" i="8"/>
  <c r="P93" i="8"/>
  <c r="E93" i="8"/>
  <c r="U93" i="8" s="1"/>
  <c r="S92" i="8"/>
  <c r="R92" i="8"/>
  <c r="Q92" i="8"/>
  <c r="P92" i="8"/>
  <c r="E92" i="8"/>
  <c r="U91" i="8"/>
  <c r="T91" i="8"/>
  <c r="S91" i="8"/>
  <c r="R91" i="8"/>
  <c r="Q91" i="8"/>
  <c r="P91" i="8"/>
  <c r="E91" i="8"/>
  <c r="S90" i="8"/>
  <c r="R90" i="8"/>
  <c r="Q90" i="8"/>
  <c r="P90" i="8"/>
  <c r="E90" i="8"/>
  <c r="S89" i="8"/>
  <c r="R89" i="8"/>
  <c r="Q89" i="8"/>
  <c r="P89" i="8"/>
  <c r="E89" i="8"/>
  <c r="T89" i="8" s="1"/>
  <c r="S88" i="8"/>
  <c r="R88" i="8"/>
  <c r="Q88" i="8"/>
  <c r="P88" i="8"/>
  <c r="E88" i="8"/>
  <c r="U88" i="8" s="1"/>
  <c r="O75" i="8"/>
  <c r="N75" i="8"/>
  <c r="M75" i="8"/>
  <c r="L75" i="8"/>
  <c r="K75" i="8"/>
  <c r="J75" i="8"/>
  <c r="I75" i="8"/>
  <c r="H75" i="8"/>
  <c r="G75" i="8"/>
  <c r="F75" i="8"/>
  <c r="C75" i="8"/>
  <c r="B75" i="8"/>
  <c r="O74" i="8"/>
  <c r="N74" i="8"/>
  <c r="M74" i="8"/>
  <c r="L74" i="8"/>
  <c r="K74" i="8"/>
  <c r="J74" i="8"/>
  <c r="I74" i="8"/>
  <c r="H74" i="8"/>
  <c r="G74" i="8"/>
  <c r="F74" i="8"/>
  <c r="C74" i="8"/>
  <c r="B74" i="8"/>
  <c r="E74" i="8" s="1"/>
  <c r="O73" i="8"/>
  <c r="N73" i="8"/>
  <c r="M73" i="8"/>
  <c r="L73" i="8"/>
  <c r="K73" i="8"/>
  <c r="J73" i="8"/>
  <c r="I73" i="8"/>
  <c r="S73" i="8" s="1"/>
  <c r="H73" i="8"/>
  <c r="P73" i="8" s="1"/>
  <c r="G73" i="8"/>
  <c r="F73" i="8"/>
  <c r="C73" i="8"/>
  <c r="B73" i="8"/>
  <c r="E73" i="8" s="1"/>
  <c r="T72" i="8"/>
  <c r="S72" i="8"/>
  <c r="R72" i="8"/>
  <c r="Q72" i="8"/>
  <c r="P72" i="8"/>
  <c r="E72" i="8"/>
  <c r="U72" i="8" s="1"/>
  <c r="U71" i="8"/>
  <c r="S71" i="8"/>
  <c r="R71" i="8"/>
  <c r="Q71" i="8"/>
  <c r="P71" i="8"/>
  <c r="E71" i="8"/>
  <c r="T71" i="8" s="1"/>
  <c r="O69" i="8"/>
  <c r="N69" i="8"/>
  <c r="M69" i="8"/>
  <c r="L69" i="8"/>
  <c r="K69" i="8"/>
  <c r="J69" i="8"/>
  <c r="I69" i="8"/>
  <c r="H69" i="8"/>
  <c r="G69" i="8"/>
  <c r="F69" i="8"/>
  <c r="C69" i="8"/>
  <c r="B69" i="8"/>
  <c r="O68" i="8"/>
  <c r="N68" i="8"/>
  <c r="M68" i="8"/>
  <c r="L68" i="8"/>
  <c r="K68" i="8"/>
  <c r="J68" i="8"/>
  <c r="I68" i="8"/>
  <c r="S68" i="8" s="1"/>
  <c r="H68" i="8"/>
  <c r="G68" i="8"/>
  <c r="F68" i="8"/>
  <c r="C68" i="8"/>
  <c r="B68" i="8"/>
  <c r="S67" i="8"/>
  <c r="R67" i="8"/>
  <c r="Q67" i="8"/>
  <c r="P67" i="8"/>
  <c r="E67" i="8"/>
  <c r="S66" i="8"/>
  <c r="R66" i="8"/>
  <c r="Q66" i="8"/>
  <c r="P66" i="8"/>
  <c r="E66" i="8"/>
  <c r="U65" i="8"/>
  <c r="T65" i="8"/>
  <c r="S65" i="8"/>
  <c r="R65" i="8"/>
  <c r="Q65" i="8"/>
  <c r="P65" i="8"/>
  <c r="E65" i="8"/>
  <c r="S64" i="8"/>
  <c r="R64" i="8"/>
  <c r="Q64" i="8"/>
  <c r="P64" i="8"/>
  <c r="E64" i="8"/>
  <c r="U64" i="8" s="1"/>
  <c r="S63" i="8"/>
  <c r="R63" i="8"/>
  <c r="Q63" i="8"/>
  <c r="P63" i="8"/>
  <c r="E63" i="8"/>
  <c r="U63" i="8" s="1"/>
  <c r="O61" i="8"/>
  <c r="N61" i="8"/>
  <c r="M61" i="8"/>
  <c r="L61" i="8"/>
  <c r="K61" i="8"/>
  <c r="J61" i="8"/>
  <c r="I61" i="8"/>
  <c r="S61" i="8" s="1"/>
  <c r="H61" i="8"/>
  <c r="R61" i="8" s="1"/>
  <c r="C61" i="8"/>
  <c r="B61" i="8"/>
  <c r="S60" i="8"/>
  <c r="R60" i="8"/>
  <c r="Q60" i="8"/>
  <c r="P60" i="8"/>
  <c r="E60" i="8"/>
  <c r="T60" i="8" s="1"/>
  <c r="S59" i="8"/>
  <c r="R59" i="8"/>
  <c r="Q59" i="8"/>
  <c r="P59" i="8"/>
  <c r="E59" i="8"/>
  <c r="U59" i="8" s="1"/>
  <c r="T58" i="8"/>
  <c r="S58" i="8"/>
  <c r="R58" i="8"/>
  <c r="Q58" i="8"/>
  <c r="P58" i="8"/>
  <c r="E58" i="8"/>
  <c r="U58" i="8" s="1"/>
  <c r="S57" i="8"/>
  <c r="R57" i="8"/>
  <c r="Q57" i="8"/>
  <c r="P57" i="8"/>
  <c r="E57" i="8"/>
  <c r="T57" i="8" s="1"/>
  <c r="O55" i="8"/>
  <c r="N55" i="8"/>
  <c r="M55" i="8"/>
  <c r="L55" i="8"/>
  <c r="K55" i="8"/>
  <c r="J55" i="8"/>
  <c r="I55" i="8"/>
  <c r="H55" i="8"/>
  <c r="R55" i="8" s="1"/>
  <c r="G55" i="8"/>
  <c r="F55" i="8"/>
  <c r="C55" i="8"/>
  <c r="B55" i="8"/>
  <c r="S54" i="8"/>
  <c r="R54" i="8"/>
  <c r="Q54" i="8"/>
  <c r="P54" i="8"/>
  <c r="E54" i="8"/>
  <c r="U54" i="8" s="1"/>
  <c r="S53" i="8"/>
  <c r="R53" i="8"/>
  <c r="Q53" i="8"/>
  <c r="U53" i="8" s="1"/>
  <c r="P53" i="8"/>
  <c r="T53" i="8" s="1"/>
  <c r="E53" i="8"/>
  <c r="S52" i="8"/>
  <c r="R52" i="8"/>
  <c r="Q52" i="8"/>
  <c r="P52" i="8"/>
  <c r="E52" i="8"/>
  <c r="U52" i="8" s="1"/>
  <c r="S51" i="8"/>
  <c r="R51" i="8"/>
  <c r="Q51" i="8"/>
  <c r="P51" i="8"/>
  <c r="E51" i="8"/>
  <c r="U51" i="8" s="1"/>
  <c r="S50" i="8"/>
  <c r="R50" i="8"/>
  <c r="Q50" i="8"/>
  <c r="P50" i="8"/>
  <c r="E50" i="8"/>
  <c r="U50" i="8" s="1"/>
  <c r="U49" i="8"/>
  <c r="S49" i="8"/>
  <c r="R49" i="8"/>
  <c r="Q49" i="8"/>
  <c r="P49" i="8"/>
  <c r="E49" i="8"/>
  <c r="T49" i="8" s="1"/>
  <c r="U48" i="8"/>
  <c r="T48" i="8"/>
  <c r="S48" i="8"/>
  <c r="R48" i="8"/>
  <c r="Q48" i="8"/>
  <c r="P48" i="8"/>
  <c r="E48" i="8"/>
  <c r="S47" i="8"/>
  <c r="R47" i="8"/>
  <c r="Q47" i="8"/>
  <c r="P47" i="8"/>
  <c r="E47" i="8"/>
  <c r="U47" i="8" s="1"/>
  <c r="S46" i="8"/>
  <c r="R46" i="8"/>
  <c r="Q46" i="8"/>
  <c r="P46" i="8"/>
  <c r="E46" i="8"/>
  <c r="U45" i="8"/>
  <c r="T45" i="8"/>
  <c r="S45" i="8"/>
  <c r="R45" i="8"/>
  <c r="Q45" i="8"/>
  <c r="P45" i="8"/>
  <c r="E45" i="8"/>
  <c r="S44" i="8"/>
  <c r="R44" i="8"/>
  <c r="Q44" i="8"/>
  <c r="P44" i="8"/>
  <c r="E44" i="8"/>
  <c r="U44" i="8" s="1"/>
  <c r="O42" i="8"/>
  <c r="N42" i="8"/>
  <c r="M42" i="8"/>
  <c r="L42" i="8"/>
  <c r="K42" i="8"/>
  <c r="J42" i="8"/>
  <c r="I42" i="8"/>
  <c r="S42" i="8" s="1"/>
  <c r="H42" i="8"/>
  <c r="G42" i="8"/>
  <c r="F42" i="8"/>
  <c r="C42" i="8"/>
  <c r="E42" i="8" s="1"/>
  <c r="B42" i="8"/>
  <c r="T41" i="8"/>
  <c r="S41" i="8"/>
  <c r="R41" i="8"/>
  <c r="Q41" i="8"/>
  <c r="P41" i="8"/>
  <c r="E41" i="8"/>
  <c r="U41" i="8" s="1"/>
  <c r="S40" i="8"/>
  <c r="R40" i="8"/>
  <c r="Q40" i="8"/>
  <c r="P40" i="8"/>
  <c r="E40" i="8"/>
  <c r="U40" i="8" s="1"/>
  <c r="S39" i="8"/>
  <c r="R39" i="8"/>
  <c r="Q39" i="8"/>
  <c r="P39" i="8"/>
  <c r="E39" i="8"/>
  <c r="U39" i="8" s="1"/>
  <c r="S38" i="8"/>
  <c r="R38" i="8"/>
  <c r="Q38" i="8"/>
  <c r="U38" i="8" s="1"/>
  <c r="P38" i="8"/>
  <c r="E38" i="8"/>
  <c r="T38" i="8" s="1"/>
  <c r="U37" i="8"/>
  <c r="T37" i="8"/>
  <c r="S37" i="8"/>
  <c r="R37" i="8"/>
  <c r="Q37" i="8"/>
  <c r="P37" i="8"/>
  <c r="E37" i="8"/>
  <c r="O35" i="8"/>
  <c r="N35" i="8"/>
  <c r="M35" i="8"/>
  <c r="L35" i="8"/>
  <c r="K35" i="8"/>
  <c r="J35" i="8"/>
  <c r="I35" i="8"/>
  <c r="Q35" i="8" s="1"/>
  <c r="H35" i="8"/>
  <c r="G35" i="8"/>
  <c r="F35" i="8"/>
  <c r="C35" i="8"/>
  <c r="B35" i="8"/>
  <c r="E35" i="8" s="1"/>
  <c r="T34" i="8"/>
  <c r="S34" i="8"/>
  <c r="R34" i="8"/>
  <c r="Q34" i="8"/>
  <c r="P34" i="8"/>
  <c r="E34" i="8"/>
  <c r="O32" i="8"/>
  <c r="N32" i="8"/>
  <c r="M32" i="8"/>
  <c r="L32" i="8"/>
  <c r="K32" i="8"/>
  <c r="J32" i="8"/>
  <c r="I32" i="8"/>
  <c r="H32" i="8"/>
  <c r="G32" i="8"/>
  <c r="F32" i="8"/>
  <c r="C32" i="8"/>
  <c r="B32" i="8"/>
  <c r="E32" i="8" s="1"/>
  <c r="S31" i="8"/>
  <c r="R31" i="8"/>
  <c r="Q31" i="8"/>
  <c r="P31" i="8"/>
  <c r="E31" i="8"/>
  <c r="U31" i="8" s="1"/>
  <c r="S30" i="8"/>
  <c r="R30" i="8"/>
  <c r="Q30" i="8"/>
  <c r="P30" i="8"/>
  <c r="E30" i="8"/>
  <c r="S29" i="8"/>
  <c r="R29" i="8"/>
  <c r="Q29" i="8"/>
  <c r="P29" i="8"/>
  <c r="E29" i="8"/>
  <c r="U29" i="8" s="1"/>
  <c r="S28" i="8"/>
  <c r="R28" i="8"/>
  <c r="Q28" i="8"/>
  <c r="P28" i="8"/>
  <c r="E28" i="8"/>
  <c r="U28" i="8" s="1"/>
  <c r="O26" i="8"/>
  <c r="N26" i="8"/>
  <c r="M26" i="8"/>
  <c r="L26" i="8"/>
  <c r="K26" i="8"/>
  <c r="J26" i="8"/>
  <c r="I26" i="8"/>
  <c r="S26" i="8" s="1"/>
  <c r="H26" i="8"/>
  <c r="G26" i="8"/>
  <c r="F26" i="8"/>
  <c r="C26" i="8"/>
  <c r="B26" i="8"/>
  <c r="S25" i="8"/>
  <c r="R25" i="8"/>
  <c r="Q25" i="8"/>
  <c r="P25" i="8"/>
  <c r="E25" i="8"/>
  <c r="U25" i="8" s="1"/>
  <c r="S24" i="8"/>
  <c r="R24" i="8"/>
  <c r="Q24" i="8"/>
  <c r="P24" i="8"/>
  <c r="E24" i="8"/>
  <c r="T24" i="8" s="1"/>
  <c r="S23" i="8"/>
  <c r="R23" i="8"/>
  <c r="Q23" i="8"/>
  <c r="P23" i="8"/>
  <c r="E23" i="8"/>
  <c r="U23" i="8" s="1"/>
  <c r="S22" i="8"/>
  <c r="R22" i="8"/>
  <c r="Q22" i="8"/>
  <c r="P22" i="8"/>
  <c r="E22" i="8"/>
  <c r="U22" i="8" s="1"/>
  <c r="U21" i="8"/>
  <c r="S21" i="8"/>
  <c r="R21" i="8"/>
  <c r="Q21" i="8"/>
  <c r="P21" i="8"/>
  <c r="E21" i="8"/>
  <c r="T21" i="8" s="1"/>
  <c r="U20" i="8"/>
  <c r="T20" i="8"/>
  <c r="S20" i="8"/>
  <c r="R20" i="8"/>
  <c r="Q20" i="8"/>
  <c r="P20" i="8"/>
  <c r="E20" i="8"/>
  <c r="T19" i="8"/>
  <c r="S19" i="8"/>
  <c r="R19" i="8"/>
  <c r="Q19" i="8"/>
  <c r="P19" i="8"/>
  <c r="E19" i="8"/>
  <c r="U19" i="8" s="1"/>
  <c r="O17" i="8"/>
  <c r="N17" i="8"/>
  <c r="M17" i="8"/>
  <c r="L17" i="8"/>
  <c r="K17" i="8"/>
  <c r="J17" i="8"/>
  <c r="I17" i="8"/>
  <c r="S17" i="8" s="1"/>
  <c r="H17" i="8"/>
  <c r="G17" i="8"/>
  <c r="F17" i="8"/>
  <c r="C17" i="8"/>
  <c r="B17" i="8"/>
  <c r="T16" i="8"/>
  <c r="S16" i="8"/>
  <c r="R16" i="8"/>
  <c r="Q16" i="8"/>
  <c r="P16" i="8"/>
  <c r="E16" i="8"/>
  <c r="U16" i="8" s="1"/>
  <c r="S15" i="8"/>
  <c r="R15" i="8"/>
  <c r="Q15" i="8"/>
  <c r="P15" i="8"/>
  <c r="E15" i="8"/>
  <c r="U15" i="8" s="1"/>
  <c r="U14" i="8"/>
  <c r="T14" i="8"/>
  <c r="S14" i="8"/>
  <c r="R14" i="8"/>
  <c r="Q14" i="8"/>
  <c r="P14" i="8"/>
  <c r="E14" i="8"/>
  <c r="S13" i="8"/>
  <c r="R13" i="8"/>
  <c r="Q13" i="8"/>
  <c r="P13" i="8"/>
  <c r="E13" i="8"/>
  <c r="U13" i="8" s="1"/>
  <c r="S12" i="8"/>
  <c r="R12" i="8"/>
  <c r="Q12" i="8"/>
  <c r="P12" i="8"/>
  <c r="E12" i="8"/>
  <c r="U12" i="8" s="1"/>
  <c r="S11" i="8"/>
  <c r="R11" i="8"/>
  <c r="Q11" i="8"/>
  <c r="P11" i="8"/>
  <c r="E11" i="8"/>
  <c r="U11" i="8" s="1"/>
  <c r="S10" i="8"/>
  <c r="R10" i="8"/>
  <c r="Q10" i="8"/>
  <c r="U10" i="8" s="1"/>
  <c r="P10" i="8"/>
  <c r="E10" i="8"/>
  <c r="U9" i="8"/>
  <c r="T9" i="8"/>
  <c r="S9" i="8"/>
  <c r="R9" i="8"/>
  <c r="Q9" i="8"/>
  <c r="P9" i="8"/>
  <c r="E9" i="8"/>
  <c r="T96" i="7"/>
  <c r="S96" i="7"/>
  <c r="R96" i="7"/>
  <c r="Q96" i="7"/>
  <c r="P96" i="7"/>
  <c r="E96" i="7"/>
  <c r="U96" i="7" s="1"/>
  <c r="S95" i="7"/>
  <c r="R95" i="7"/>
  <c r="Q95" i="7"/>
  <c r="P95" i="7"/>
  <c r="E95" i="7"/>
  <c r="U95" i="7" s="1"/>
  <c r="U94" i="7"/>
  <c r="T94" i="7"/>
  <c r="S94" i="7"/>
  <c r="R94" i="7"/>
  <c r="Q94" i="7"/>
  <c r="P94" i="7"/>
  <c r="E94" i="7"/>
  <c r="S93" i="7"/>
  <c r="R93" i="7"/>
  <c r="Q93" i="7"/>
  <c r="P93" i="7"/>
  <c r="E93" i="7"/>
  <c r="T93" i="7" s="1"/>
  <c r="S92" i="7"/>
  <c r="R92" i="7"/>
  <c r="Q92" i="7"/>
  <c r="P92" i="7"/>
  <c r="E92" i="7"/>
  <c r="U92" i="7" s="1"/>
  <c r="S91" i="7"/>
  <c r="R91" i="7"/>
  <c r="Q91" i="7"/>
  <c r="P91" i="7"/>
  <c r="E91" i="7"/>
  <c r="U91" i="7" s="1"/>
  <c r="S90" i="7"/>
  <c r="R90" i="7"/>
  <c r="Q90" i="7"/>
  <c r="P90" i="7"/>
  <c r="E90" i="7"/>
  <c r="S89" i="7"/>
  <c r="R89" i="7"/>
  <c r="Q89" i="7"/>
  <c r="P89" i="7"/>
  <c r="E89" i="7"/>
  <c r="U89" i="7" s="1"/>
  <c r="S88" i="7"/>
  <c r="R88" i="7"/>
  <c r="Q88" i="7"/>
  <c r="P88" i="7"/>
  <c r="E88" i="7"/>
  <c r="O75" i="7"/>
  <c r="N75" i="7"/>
  <c r="M75" i="7"/>
  <c r="L75" i="7"/>
  <c r="K75" i="7"/>
  <c r="J75" i="7"/>
  <c r="I75" i="7"/>
  <c r="H75" i="7"/>
  <c r="G75" i="7"/>
  <c r="F75" i="7"/>
  <c r="C75" i="7"/>
  <c r="B75" i="7"/>
  <c r="O74" i="7"/>
  <c r="N74" i="7"/>
  <c r="M74" i="7"/>
  <c r="L74" i="7"/>
  <c r="K74" i="7"/>
  <c r="J74" i="7"/>
  <c r="I74" i="7"/>
  <c r="Q74" i="7" s="1"/>
  <c r="H74" i="7"/>
  <c r="P74" i="7" s="1"/>
  <c r="G74" i="7"/>
  <c r="F74" i="7"/>
  <c r="C74" i="7"/>
  <c r="B74" i="7"/>
  <c r="E74" i="7" s="1"/>
  <c r="O73" i="7"/>
  <c r="N73" i="7"/>
  <c r="M73" i="7"/>
  <c r="L73" i="7"/>
  <c r="K73" i="7"/>
  <c r="J73" i="7"/>
  <c r="R73" i="7" s="1"/>
  <c r="I73" i="7"/>
  <c r="H73" i="7"/>
  <c r="G73" i="7"/>
  <c r="F73" i="7"/>
  <c r="C73" i="7"/>
  <c r="B73" i="7"/>
  <c r="E73" i="7" s="1"/>
  <c r="U72" i="7"/>
  <c r="S72" i="7"/>
  <c r="R72" i="7"/>
  <c r="Q72" i="7"/>
  <c r="P72" i="7"/>
  <c r="E72" i="7"/>
  <c r="T72" i="7" s="1"/>
  <c r="U71" i="7"/>
  <c r="S71" i="7"/>
  <c r="R71" i="7"/>
  <c r="Q71" i="7"/>
  <c r="P71" i="7"/>
  <c r="E71" i="7"/>
  <c r="T71" i="7" s="1"/>
  <c r="O69" i="7"/>
  <c r="N69" i="7"/>
  <c r="M69" i="7"/>
  <c r="L69" i="7"/>
  <c r="K69" i="7"/>
  <c r="J69" i="7"/>
  <c r="I69" i="7"/>
  <c r="H69" i="7"/>
  <c r="G69" i="7"/>
  <c r="F69" i="7"/>
  <c r="C69" i="7"/>
  <c r="B69" i="7"/>
  <c r="O68" i="7"/>
  <c r="N68" i="7"/>
  <c r="M68" i="7"/>
  <c r="L68" i="7"/>
  <c r="K68" i="7"/>
  <c r="J68" i="7"/>
  <c r="I68" i="7"/>
  <c r="Q68" i="7" s="1"/>
  <c r="H68" i="7"/>
  <c r="G68" i="7"/>
  <c r="F68" i="7"/>
  <c r="C68" i="7"/>
  <c r="B68" i="7"/>
  <c r="U67" i="7"/>
  <c r="S67" i="7"/>
  <c r="R67" i="7"/>
  <c r="Q67" i="7"/>
  <c r="P67" i="7"/>
  <c r="E67" i="7"/>
  <c r="T67" i="7" s="1"/>
  <c r="U66" i="7"/>
  <c r="T66" i="7"/>
  <c r="S66" i="7"/>
  <c r="R66" i="7"/>
  <c r="Q66" i="7"/>
  <c r="P66" i="7"/>
  <c r="E66" i="7"/>
  <c r="S65" i="7"/>
  <c r="R65" i="7"/>
  <c r="Q65" i="7"/>
  <c r="P65" i="7"/>
  <c r="E65" i="7"/>
  <c r="U65" i="7" s="1"/>
  <c r="S64" i="7"/>
  <c r="R64" i="7"/>
  <c r="Q64" i="7"/>
  <c r="P64" i="7"/>
  <c r="E64" i="7"/>
  <c r="U64" i="7" s="1"/>
  <c r="S63" i="7"/>
  <c r="R63" i="7"/>
  <c r="Q63" i="7"/>
  <c r="P63" i="7"/>
  <c r="E63" i="7"/>
  <c r="U63" i="7" s="1"/>
  <c r="O61" i="7"/>
  <c r="N61" i="7"/>
  <c r="M61" i="7"/>
  <c r="L61" i="7"/>
  <c r="K61" i="7"/>
  <c r="J61" i="7"/>
  <c r="I61" i="7"/>
  <c r="S61" i="7" s="1"/>
  <c r="H61" i="7"/>
  <c r="C61" i="7"/>
  <c r="B61" i="7"/>
  <c r="S60" i="7"/>
  <c r="R60" i="7"/>
  <c r="Q60" i="7"/>
  <c r="P60" i="7"/>
  <c r="E60" i="7"/>
  <c r="U60" i="7" s="1"/>
  <c r="S59" i="7"/>
  <c r="R59" i="7"/>
  <c r="Q59" i="7"/>
  <c r="P59" i="7"/>
  <c r="E59" i="7"/>
  <c r="U59" i="7" s="1"/>
  <c r="U58" i="7"/>
  <c r="S58" i="7"/>
  <c r="R58" i="7"/>
  <c r="Q58" i="7"/>
  <c r="P58" i="7"/>
  <c r="E58" i="7"/>
  <c r="T58" i="7" s="1"/>
  <c r="T57" i="7"/>
  <c r="S57" i="7"/>
  <c r="R57" i="7"/>
  <c r="Q57" i="7"/>
  <c r="P57" i="7"/>
  <c r="E57" i="7"/>
  <c r="U57" i="7" s="1"/>
  <c r="O55" i="7"/>
  <c r="N55" i="7"/>
  <c r="M55" i="7"/>
  <c r="L55" i="7"/>
  <c r="K55" i="7"/>
  <c r="J55" i="7"/>
  <c r="I55" i="7"/>
  <c r="H55" i="7"/>
  <c r="G55" i="7"/>
  <c r="F55" i="7"/>
  <c r="C55" i="7"/>
  <c r="B55" i="7"/>
  <c r="U54" i="7"/>
  <c r="T54" i="7"/>
  <c r="S54" i="7"/>
  <c r="R54" i="7"/>
  <c r="Q54" i="7"/>
  <c r="P54" i="7"/>
  <c r="E54" i="7"/>
  <c r="T53" i="7"/>
  <c r="S53" i="7"/>
  <c r="R53" i="7"/>
  <c r="Q53" i="7"/>
  <c r="P53" i="7"/>
  <c r="E53" i="7"/>
  <c r="S52" i="7"/>
  <c r="R52" i="7"/>
  <c r="Q52" i="7"/>
  <c r="P52" i="7"/>
  <c r="E52" i="7"/>
  <c r="U52" i="7" s="1"/>
  <c r="S51" i="7"/>
  <c r="R51" i="7"/>
  <c r="Q51" i="7"/>
  <c r="P51" i="7"/>
  <c r="E51" i="7"/>
  <c r="T51" i="7" s="1"/>
  <c r="S50" i="7"/>
  <c r="R50" i="7"/>
  <c r="Q50" i="7"/>
  <c r="P50" i="7"/>
  <c r="E50" i="7"/>
  <c r="U50" i="7" s="1"/>
  <c r="S49" i="7"/>
  <c r="R49" i="7"/>
  <c r="Q49" i="7"/>
  <c r="P49" i="7"/>
  <c r="E49" i="7"/>
  <c r="U49" i="7" s="1"/>
  <c r="S48" i="7"/>
  <c r="R48" i="7"/>
  <c r="Q48" i="7"/>
  <c r="P48" i="7"/>
  <c r="E48" i="7"/>
  <c r="U48" i="7" s="1"/>
  <c r="S47" i="7"/>
  <c r="R47" i="7"/>
  <c r="Q47" i="7"/>
  <c r="P47" i="7"/>
  <c r="E47" i="7"/>
  <c r="S46" i="7"/>
  <c r="R46" i="7"/>
  <c r="Q46" i="7"/>
  <c r="P46" i="7"/>
  <c r="E46" i="7"/>
  <c r="T46" i="7" s="1"/>
  <c r="S45" i="7"/>
  <c r="R45" i="7"/>
  <c r="Q45" i="7"/>
  <c r="P45" i="7"/>
  <c r="E45" i="7"/>
  <c r="S44" i="7"/>
  <c r="R44" i="7"/>
  <c r="Q44" i="7"/>
  <c r="P44" i="7"/>
  <c r="E44" i="7"/>
  <c r="T44" i="7" s="1"/>
  <c r="O42" i="7"/>
  <c r="N42" i="7"/>
  <c r="M42" i="7"/>
  <c r="L42" i="7"/>
  <c r="K42" i="7"/>
  <c r="S42" i="7" s="1"/>
  <c r="J42" i="7"/>
  <c r="I42" i="7"/>
  <c r="H42" i="7"/>
  <c r="R42" i="7" s="1"/>
  <c r="G42" i="7"/>
  <c r="F42" i="7"/>
  <c r="C42" i="7"/>
  <c r="B42" i="7"/>
  <c r="S41" i="7"/>
  <c r="R41" i="7"/>
  <c r="Q41" i="7"/>
  <c r="P41" i="7"/>
  <c r="E41" i="7"/>
  <c r="U41" i="7" s="1"/>
  <c r="S40" i="7"/>
  <c r="R40" i="7"/>
  <c r="Q40" i="7"/>
  <c r="P40" i="7"/>
  <c r="E40" i="7"/>
  <c r="S39" i="7"/>
  <c r="R39" i="7"/>
  <c r="Q39" i="7"/>
  <c r="P39" i="7"/>
  <c r="E39" i="7"/>
  <c r="S38" i="7"/>
  <c r="R38" i="7"/>
  <c r="Q38" i="7"/>
  <c r="P38" i="7"/>
  <c r="E38" i="7"/>
  <c r="S37" i="7"/>
  <c r="R37" i="7"/>
  <c r="Q37" i="7"/>
  <c r="P37" i="7"/>
  <c r="E37" i="7"/>
  <c r="O35" i="7"/>
  <c r="N35" i="7"/>
  <c r="M35" i="7"/>
  <c r="L35" i="7"/>
  <c r="K35" i="7"/>
  <c r="J35" i="7"/>
  <c r="I35" i="7"/>
  <c r="H35" i="7"/>
  <c r="R35" i="7" s="1"/>
  <c r="G35" i="7"/>
  <c r="F35" i="7"/>
  <c r="C35" i="7"/>
  <c r="B35" i="7"/>
  <c r="E35" i="7" s="1"/>
  <c r="S34" i="7"/>
  <c r="R34" i="7"/>
  <c r="Q34" i="7"/>
  <c r="P34" i="7"/>
  <c r="E34" i="7"/>
  <c r="U34" i="7" s="1"/>
  <c r="O32" i="7"/>
  <c r="N32" i="7"/>
  <c r="M32" i="7"/>
  <c r="L32" i="7"/>
  <c r="K32" i="7"/>
  <c r="J32" i="7"/>
  <c r="I32" i="7"/>
  <c r="H32" i="7"/>
  <c r="R32" i="7" s="1"/>
  <c r="G32" i="7"/>
  <c r="F32" i="7"/>
  <c r="C32" i="7"/>
  <c r="B32" i="7"/>
  <c r="E32" i="7" s="1"/>
  <c r="S31" i="7"/>
  <c r="R31" i="7"/>
  <c r="Q31" i="7"/>
  <c r="P31" i="7"/>
  <c r="E31" i="7"/>
  <c r="U31" i="7" s="1"/>
  <c r="U30" i="7"/>
  <c r="S30" i="7"/>
  <c r="R30" i="7"/>
  <c r="Q30" i="7"/>
  <c r="P30" i="7"/>
  <c r="E30" i="7"/>
  <c r="T30" i="7" s="1"/>
  <c r="U29" i="7"/>
  <c r="T29" i="7"/>
  <c r="S29" i="7"/>
  <c r="R29" i="7"/>
  <c r="Q29" i="7"/>
  <c r="P29" i="7"/>
  <c r="E29" i="7"/>
  <c r="T28" i="7"/>
  <c r="S28" i="7"/>
  <c r="R28" i="7"/>
  <c r="Q28" i="7"/>
  <c r="P28" i="7"/>
  <c r="E28" i="7"/>
  <c r="U28" i="7" s="1"/>
  <c r="O26" i="7"/>
  <c r="N26" i="7"/>
  <c r="M26" i="7"/>
  <c r="L26" i="7"/>
  <c r="K26" i="7"/>
  <c r="J26" i="7"/>
  <c r="I26" i="7"/>
  <c r="S26" i="7" s="1"/>
  <c r="H26" i="7"/>
  <c r="P26" i="7" s="1"/>
  <c r="G26" i="7"/>
  <c r="F26" i="7"/>
  <c r="C26" i="7"/>
  <c r="E26" i="7" s="1"/>
  <c r="B26" i="7"/>
  <c r="S25" i="7"/>
  <c r="R25" i="7"/>
  <c r="Q25" i="7"/>
  <c r="P25" i="7"/>
  <c r="E25" i="7"/>
  <c r="S24" i="7"/>
  <c r="R24" i="7"/>
  <c r="Q24" i="7"/>
  <c r="P24" i="7"/>
  <c r="E24" i="7"/>
  <c r="U24" i="7" s="1"/>
  <c r="S23" i="7"/>
  <c r="R23" i="7"/>
  <c r="Q23" i="7"/>
  <c r="P23" i="7"/>
  <c r="E23" i="7"/>
  <c r="U23" i="7" s="1"/>
  <c r="S22" i="7"/>
  <c r="R22" i="7"/>
  <c r="Q22" i="7"/>
  <c r="P22" i="7"/>
  <c r="E22" i="7"/>
  <c r="U22" i="7" s="1"/>
  <c r="S21" i="7"/>
  <c r="R21" i="7"/>
  <c r="Q21" i="7"/>
  <c r="P21" i="7"/>
  <c r="E21" i="7"/>
  <c r="U21" i="7" s="1"/>
  <c r="S20" i="7"/>
  <c r="R20" i="7"/>
  <c r="Q20" i="7"/>
  <c r="P20" i="7"/>
  <c r="E20" i="7"/>
  <c r="U20" i="7" s="1"/>
  <c r="U19" i="7"/>
  <c r="T19" i="7"/>
  <c r="S19" i="7"/>
  <c r="R19" i="7"/>
  <c r="Q19" i="7"/>
  <c r="P19" i="7"/>
  <c r="E19" i="7"/>
  <c r="O17" i="7"/>
  <c r="N17" i="7"/>
  <c r="M17" i="7"/>
  <c r="L17" i="7"/>
  <c r="K17" i="7"/>
  <c r="J17" i="7"/>
  <c r="I17" i="7"/>
  <c r="Q17" i="7" s="1"/>
  <c r="H17" i="7"/>
  <c r="P17" i="7" s="1"/>
  <c r="G17" i="7"/>
  <c r="F17" i="7"/>
  <c r="C17" i="7"/>
  <c r="B17" i="7"/>
  <c r="S16" i="7"/>
  <c r="R16" i="7"/>
  <c r="Q16" i="7"/>
  <c r="P16" i="7"/>
  <c r="E16" i="7"/>
  <c r="T16" i="7" s="1"/>
  <c r="U15" i="7"/>
  <c r="T15" i="7"/>
  <c r="S15" i="7"/>
  <c r="R15" i="7"/>
  <c r="Q15" i="7"/>
  <c r="P15" i="7"/>
  <c r="E15" i="7"/>
  <c r="T14" i="7"/>
  <c r="S14" i="7"/>
  <c r="R14" i="7"/>
  <c r="Q14" i="7"/>
  <c r="P14" i="7"/>
  <c r="E14" i="7"/>
  <c r="U14" i="7" s="1"/>
  <c r="S13" i="7"/>
  <c r="R13" i="7"/>
  <c r="Q13" i="7"/>
  <c r="P13" i="7"/>
  <c r="E13" i="7"/>
  <c r="U13" i="7" s="1"/>
  <c r="U12" i="7"/>
  <c r="T12" i="7"/>
  <c r="S12" i="7"/>
  <c r="R12" i="7"/>
  <c r="Q12" i="7"/>
  <c r="P12" i="7"/>
  <c r="E12" i="7"/>
  <c r="U11" i="7"/>
  <c r="T11" i="7"/>
  <c r="S11" i="7"/>
  <c r="R11" i="7"/>
  <c r="Q11" i="7"/>
  <c r="P11" i="7"/>
  <c r="E11" i="7"/>
  <c r="S10" i="7"/>
  <c r="R10" i="7"/>
  <c r="Q10" i="7"/>
  <c r="P10" i="7"/>
  <c r="E10" i="7"/>
  <c r="U10" i="7" s="1"/>
  <c r="S9" i="7"/>
  <c r="R9" i="7"/>
  <c r="Q9" i="7"/>
  <c r="P9" i="7"/>
  <c r="E9" i="7"/>
  <c r="U96" i="6"/>
  <c r="S96" i="6"/>
  <c r="R96" i="6"/>
  <c r="Q96" i="6"/>
  <c r="P96" i="6"/>
  <c r="E96" i="6"/>
  <c r="T96" i="6" s="1"/>
  <c r="S95" i="6"/>
  <c r="R95" i="6"/>
  <c r="Q95" i="6"/>
  <c r="P95" i="6"/>
  <c r="E95" i="6"/>
  <c r="T95" i="6" s="1"/>
  <c r="T94" i="6"/>
  <c r="S94" i="6"/>
  <c r="R94" i="6"/>
  <c r="Q94" i="6"/>
  <c r="P94" i="6"/>
  <c r="E94" i="6"/>
  <c r="U94" i="6" s="1"/>
  <c r="S93" i="6"/>
  <c r="R93" i="6"/>
  <c r="Q93" i="6"/>
  <c r="P93" i="6"/>
  <c r="E93" i="6"/>
  <c r="U93" i="6" s="1"/>
  <c r="U92" i="6"/>
  <c r="T92" i="6"/>
  <c r="S92" i="6"/>
  <c r="R92" i="6"/>
  <c r="Q92" i="6"/>
  <c r="P92" i="6"/>
  <c r="E92" i="6"/>
  <c r="S91" i="6"/>
  <c r="R91" i="6"/>
  <c r="Q91" i="6"/>
  <c r="P91" i="6"/>
  <c r="E91" i="6"/>
  <c r="T91" i="6" s="1"/>
  <c r="S90" i="6"/>
  <c r="R90" i="6"/>
  <c r="Q90" i="6"/>
  <c r="P90" i="6"/>
  <c r="E90" i="6"/>
  <c r="U90" i="6" s="1"/>
  <c r="S89" i="6"/>
  <c r="R89" i="6"/>
  <c r="Q89" i="6"/>
  <c r="P89" i="6"/>
  <c r="E89" i="6"/>
  <c r="U89" i="6" s="1"/>
  <c r="S88" i="6"/>
  <c r="R88" i="6"/>
  <c r="Q88" i="6"/>
  <c r="P88" i="6"/>
  <c r="E88" i="6"/>
  <c r="U88" i="6" s="1"/>
  <c r="O75" i="6"/>
  <c r="N75" i="6"/>
  <c r="M75" i="6"/>
  <c r="L75" i="6"/>
  <c r="K75" i="6"/>
  <c r="J75" i="6"/>
  <c r="I75" i="6"/>
  <c r="H75" i="6"/>
  <c r="G75" i="6"/>
  <c r="F75" i="6"/>
  <c r="C75" i="6"/>
  <c r="B75" i="6"/>
  <c r="O74" i="6"/>
  <c r="N74" i="6"/>
  <c r="M74" i="6"/>
  <c r="L74" i="6"/>
  <c r="K74" i="6"/>
  <c r="J74" i="6"/>
  <c r="I74" i="6"/>
  <c r="Q74" i="6" s="1"/>
  <c r="H74" i="6"/>
  <c r="R74" i="6" s="1"/>
  <c r="G74" i="6"/>
  <c r="F74" i="6"/>
  <c r="C74" i="6"/>
  <c r="B74" i="6"/>
  <c r="O73" i="6"/>
  <c r="N73" i="6"/>
  <c r="M73" i="6"/>
  <c r="L73" i="6"/>
  <c r="K73" i="6"/>
  <c r="J73" i="6"/>
  <c r="I73" i="6"/>
  <c r="H73" i="6"/>
  <c r="R73" i="6" s="1"/>
  <c r="G73" i="6"/>
  <c r="F73" i="6"/>
  <c r="C73" i="6"/>
  <c r="E73" i="6" s="1"/>
  <c r="B73" i="6"/>
  <c r="S72" i="6"/>
  <c r="R72" i="6"/>
  <c r="Q72" i="6"/>
  <c r="P72" i="6"/>
  <c r="E72" i="6"/>
  <c r="U72" i="6" s="1"/>
  <c r="S71" i="6"/>
  <c r="R71" i="6"/>
  <c r="Q71" i="6"/>
  <c r="P71" i="6"/>
  <c r="E71" i="6"/>
  <c r="O69" i="6"/>
  <c r="N69" i="6"/>
  <c r="M69" i="6"/>
  <c r="L69" i="6"/>
  <c r="K69" i="6"/>
  <c r="J69" i="6"/>
  <c r="I69" i="6"/>
  <c r="H69" i="6"/>
  <c r="G69" i="6"/>
  <c r="F69" i="6"/>
  <c r="C69" i="6"/>
  <c r="B69" i="6"/>
  <c r="O68" i="6"/>
  <c r="N68" i="6"/>
  <c r="M68" i="6"/>
  <c r="L68" i="6"/>
  <c r="K68" i="6"/>
  <c r="J68" i="6"/>
  <c r="I68" i="6"/>
  <c r="S68" i="6" s="1"/>
  <c r="H68" i="6"/>
  <c r="R68" i="6" s="1"/>
  <c r="G68" i="6"/>
  <c r="F68" i="6"/>
  <c r="C68" i="6"/>
  <c r="B68" i="6"/>
  <c r="S67" i="6"/>
  <c r="R67" i="6"/>
  <c r="Q67" i="6"/>
  <c r="P67" i="6"/>
  <c r="E67" i="6"/>
  <c r="U67" i="6" s="1"/>
  <c r="S66" i="6"/>
  <c r="R66" i="6"/>
  <c r="Q66" i="6"/>
  <c r="P66" i="6"/>
  <c r="E66" i="6"/>
  <c r="U66" i="6" s="1"/>
  <c r="S65" i="6"/>
  <c r="R65" i="6"/>
  <c r="Q65" i="6"/>
  <c r="P65" i="6"/>
  <c r="E65" i="6"/>
  <c r="T65" i="6" s="1"/>
  <c r="S64" i="6"/>
  <c r="R64" i="6"/>
  <c r="Q64" i="6"/>
  <c r="P64" i="6"/>
  <c r="E64" i="6"/>
  <c r="S63" i="6"/>
  <c r="R63" i="6"/>
  <c r="Q63" i="6"/>
  <c r="P63" i="6"/>
  <c r="E63" i="6"/>
  <c r="U63" i="6" s="1"/>
  <c r="O61" i="6"/>
  <c r="N61" i="6"/>
  <c r="M61" i="6"/>
  <c r="L61" i="6"/>
  <c r="K61" i="6"/>
  <c r="J61" i="6"/>
  <c r="I61" i="6"/>
  <c r="S61" i="6" s="1"/>
  <c r="H61" i="6"/>
  <c r="C61" i="6"/>
  <c r="B61" i="6"/>
  <c r="S60" i="6"/>
  <c r="R60" i="6"/>
  <c r="Q60" i="6"/>
  <c r="P60" i="6"/>
  <c r="E60" i="6"/>
  <c r="U60" i="6" s="1"/>
  <c r="U59" i="6"/>
  <c r="T59" i="6"/>
  <c r="S59" i="6"/>
  <c r="R59" i="6"/>
  <c r="Q59" i="6"/>
  <c r="P59" i="6"/>
  <c r="E59" i="6"/>
  <c r="S58" i="6"/>
  <c r="R58" i="6"/>
  <c r="Q58" i="6"/>
  <c r="P58" i="6"/>
  <c r="E58" i="6"/>
  <c r="U58" i="6" s="1"/>
  <c r="S57" i="6"/>
  <c r="R57" i="6"/>
  <c r="Q57" i="6"/>
  <c r="P57" i="6"/>
  <c r="E57" i="6"/>
  <c r="U57" i="6" s="1"/>
  <c r="O55" i="6"/>
  <c r="N55" i="6"/>
  <c r="M55" i="6"/>
  <c r="L55" i="6"/>
  <c r="K55" i="6"/>
  <c r="J55" i="6"/>
  <c r="I55" i="6"/>
  <c r="S55" i="6" s="1"/>
  <c r="H55" i="6"/>
  <c r="R55" i="6" s="1"/>
  <c r="G55" i="6"/>
  <c r="F55" i="6"/>
  <c r="C55" i="6"/>
  <c r="B55" i="6"/>
  <c r="S54" i="6"/>
  <c r="R54" i="6"/>
  <c r="Q54" i="6"/>
  <c r="P54" i="6"/>
  <c r="E54" i="6"/>
  <c r="U54" i="6" s="1"/>
  <c r="U53" i="6"/>
  <c r="S53" i="6"/>
  <c r="R53" i="6"/>
  <c r="Q53" i="6"/>
  <c r="P53" i="6"/>
  <c r="E53" i="6"/>
  <c r="S52" i="6"/>
  <c r="R52" i="6"/>
  <c r="Q52" i="6"/>
  <c r="P52" i="6"/>
  <c r="E52" i="6"/>
  <c r="U52" i="6" s="1"/>
  <c r="S51" i="6"/>
  <c r="R51" i="6"/>
  <c r="Q51" i="6"/>
  <c r="P51" i="6"/>
  <c r="E51" i="6"/>
  <c r="U51" i="6" s="1"/>
  <c r="S50" i="6"/>
  <c r="R50" i="6"/>
  <c r="Q50" i="6"/>
  <c r="P50" i="6"/>
  <c r="E50" i="6"/>
  <c r="T50" i="6" s="1"/>
  <c r="S49" i="6"/>
  <c r="R49" i="6"/>
  <c r="Q49" i="6"/>
  <c r="P49" i="6"/>
  <c r="E49" i="6"/>
  <c r="U49" i="6" s="1"/>
  <c r="S48" i="6"/>
  <c r="R48" i="6"/>
  <c r="Q48" i="6"/>
  <c r="P48" i="6"/>
  <c r="E48" i="6"/>
  <c r="U48" i="6" s="1"/>
  <c r="S47" i="6"/>
  <c r="R47" i="6"/>
  <c r="Q47" i="6"/>
  <c r="P47" i="6"/>
  <c r="E47" i="6"/>
  <c r="U47" i="6" s="1"/>
  <c r="S46" i="6"/>
  <c r="R46" i="6"/>
  <c r="Q46" i="6"/>
  <c r="P46" i="6"/>
  <c r="E46" i="6"/>
  <c r="U45" i="6"/>
  <c r="S45" i="6"/>
  <c r="R45" i="6"/>
  <c r="Q45" i="6"/>
  <c r="P45" i="6"/>
  <c r="E45" i="6"/>
  <c r="S44" i="6"/>
  <c r="R44" i="6"/>
  <c r="Q44" i="6"/>
  <c r="P44" i="6"/>
  <c r="E44" i="6"/>
  <c r="T44" i="6" s="1"/>
  <c r="O42" i="6"/>
  <c r="N42" i="6"/>
  <c r="M42" i="6"/>
  <c r="L42" i="6"/>
  <c r="K42" i="6"/>
  <c r="J42" i="6"/>
  <c r="I42" i="6"/>
  <c r="H42" i="6"/>
  <c r="P42" i="6" s="1"/>
  <c r="G42" i="6"/>
  <c r="F42" i="6"/>
  <c r="C42" i="6"/>
  <c r="B42" i="6"/>
  <c r="U41" i="6"/>
  <c r="T41" i="6"/>
  <c r="S41" i="6"/>
  <c r="R41" i="6"/>
  <c r="Q41" i="6"/>
  <c r="P41" i="6"/>
  <c r="E41" i="6"/>
  <c r="S40" i="6"/>
  <c r="R40" i="6"/>
  <c r="Q40" i="6"/>
  <c r="P40" i="6"/>
  <c r="E40" i="6"/>
  <c r="U40" i="6" s="1"/>
  <c r="S39" i="6"/>
  <c r="R39" i="6"/>
  <c r="Q39" i="6"/>
  <c r="P39" i="6"/>
  <c r="E39" i="6"/>
  <c r="T39" i="6" s="1"/>
  <c r="T38" i="6"/>
  <c r="S38" i="6"/>
  <c r="R38" i="6"/>
  <c r="Q38" i="6"/>
  <c r="U38" i="6" s="1"/>
  <c r="P38" i="6"/>
  <c r="E38" i="6"/>
  <c r="S37" i="6"/>
  <c r="R37" i="6"/>
  <c r="Q37" i="6"/>
  <c r="P37" i="6"/>
  <c r="E37" i="6"/>
  <c r="T37" i="6" s="1"/>
  <c r="O35" i="6"/>
  <c r="N35" i="6"/>
  <c r="M35" i="6"/>
  <c r="L35" i="6"/>
  <c r="K35" i="6"/>
  <c r="J35" i="6"/>
  <c r="I35" i="6"/>
  <c r="S35" i="6" s="1"/>
  <c r="H35" i="6"/>
  <c r="G35" i="6"/>
  <c r="F35" i="6"/>
  <c r="C35" i="6"/>
  <c r="B35" i="6"/>
  <c r="E35" i="6" s="1"/>
  <c r="S34" i="6"/>
  <c r="R34" i="6"/>
  <c r="Q34" i="6"/>
  <c r="U34" i="6" s="1"/>
  <c r="P34" i="6"/>
  <c r="T34" i="6" s="1"/>
  <c r="E34" i="6"/>
  <c r="O32" i="6"/>
  <c r="N32" i="6"/>
  <c r="M32" i="6"/>
  <c r="L32" i="6"/>
  <c r="K32" i="6"/>
  <c r="J32" i="6"/>
  <c r="I32" i="6"/>
  <c r="S32" i="6" s="1"/>
  <c r="H32" i="6"/>
  <c r="R32" i="6" s="1"/>
  <c r="G32" i="6"/>
  <c r="F32" i="6"/>
  <c r="C32" i="6"/>
  <c r="B32" i="6"/>
  <c r="T31" i="6"/>
  <c r="S31" i="6"/>
  <c r="R31" i="6"/>
  <c r="Q31" i="6"/>
  <c r="P31" i="6"/>
  <c r="E31" i="6"/>
  <c r="U31" i="6" s="1"/>
  <c r="S30" i="6"/>
  <c r="R30" i="6"/>
  <c r="Q30" i="6"/>
  <c r="P30" i="6"/>
  <c r="E30" i="6"/>
  <c r="U30" i="6" s="1"/>
  <c r="S29" i="6"/>
  <c r="R29" i="6"/>
  <c r="Q29" i="6"/>
  <c r="P29" i="6"/>
  <c r="E29" i="6"/>
  <c r="U29" i="6" s="1"/>
  <c r="U28" i="6"/>
  <c r="S28" i="6"/>
  <c r="R28" i="6"/>
  <c r="Q28" i="6"/>
  <c r="P28" i="6"/>
  <c r="E28" i="6"/>
  <c r="T28" i="6" s="1"/>
  <c r="O26" i="6"/>
  <c r="N26" i="6"/>
  <c r="M26" i="6"/>
  <c r="L26" i="6"/>
  <c r="K26" i="6"/>
  <c r="J26" i="6"/>
  <c r="I26" i="6"/>
  <c r="H26" i="6"/>
  <c r="G26" i="6"/>
  <c r="F26" i="6"/>
  <c r="C26" i="6"/>
  <c r="B26" i="6"/>
  <c r="S25" i="6"/>
  <c r="R25" i="6"/>
  <c r="Q25" i="6"/>
  <c r="P25" i="6"/>
  <c r="E25" i="6"/>
  <c r="T25" i="6" s="1"/>
  <c r="S24" i="6"/>
  <c r="R24" i="6"/>
  <c r="Q24" i="6"/>
  <c r="P24" i="6"/>
  <c r="E24" i="6"/>
  <c r="U24" i="6" s="1"/>
  <c r="S23" i="6"/>
  <c r="R23" i="6"/>
  <c r="Q23" i="6"/>
  <c r="P23" i="6"/>
  <c r="E23" i="6"/>
  <c r="U23" i="6" s="1"/>
  <c r="U22" i="6"/>
  <c r="S22" i="6"/>
  <c r="R22" i="6"/>
  <c r="Q22" i="6"/>
  <c r="P22" i="6"/>
  <c r="E22" i="6"/>
  <c r="T21" i="6"/>
  <c r="S21" i="6"/>
  <c r="R21" i="6"/>
  <c r="Q21" i="6"/>
  <c r="P21" i="6"/>
  <c r="E21" i="6"/>
  <c r="U21" i="6" s="1"/>
  <c r="U20" i="6"/>
  <c r="T20" i="6"/>
  <c r="S20" i="6"/>
  <c r="R20" i="6"/>
  <c r="Q20" i="6"/>
  <c r="P20" i="6"/>
  <c r="E20" i="6"/>
  <c r="S19" i="6"/>
  <c r="R19" i="6"/>
  <c r="Q19" i="6"/>
  <c r="P19" i="6"/>
  <c r="E19" i="6"/>
  <c r="U19" i="6" s="1"/>
  <c r="O17" i="6"/>
  <c r="N17" i="6"/>
  <c r="M17" i="6"/>
  <c r="L17" i="6"/>
  <c r="K17" i="6"/>
  <c r="J17" i="6"/>
  <c r="I17" i="6"/>
  <c r="H17" i="6"/>
  <c r="R17" i="6" s="1"/>
  <c r="G17" i="6"/>
  <c r="F17" i="6"/>
  <c r="C17" i="6"/>
  <c r="B17" i="6"/>
  <c r="S16" i="6"/>
  <c r="R16" i="6"/>
  <c r="Q16" i="6"/>
  <c r="P16" i="6"/>
  <c r="E16" i="6"/>
  <c r="U16" i="6" s="1"/>
  <c r="S15" i="6"/>
  <c r="R15" i="6"/>
  <c r="Q15" i="6"/>
  <c r="P15" i="6"/>
  <c r="E15" i="6"/>
  <c r="U15" i="6" s="1"/>
  <c r="S14" i="6"/>
  <c r="R14" i="6"/>
  <c r="Q14" i="6"/>
  <c r="P14" i="6"/>
  <c r="E14" i="6"/>
  <c r="T14" i="6" s="1"/>
  <c r="U13" i="6"/>
  <c r="T13" i="6"/>
  <c r="S13" i="6"/>
  <c r="R13" i="6"/>
  <c r="Q13" i="6"/>
  <c r="P13" i="6"/>
  <c r="E13" i="6"/>
  <c r="S12" i="6"/>
  <c r="R12" i="6"/>
  <c r="Q12" i="6"/>
  <c r="P12" i="6"/>
  <c r="E12" i="6"/>
  <c r="U12" i="6" s="1"/>
  <c r="S11" i="6"/>
  <c r="R11" i="6"/>
  <c r="Q11" i="6"/>
  <c r="P11" i="6"/>
  <c r="E11" i="6"/>
  <c r="S10" i="6"/>
  <c r="R10" i="6"/>
  <c r="Q10" i="6"/>
  <c r="P10" i="6"/>
  <c r="E10" i="6"/>
  <c r="T10" i="6" s="1"/>
  <c r="S9" i="6"/>
  <c r="R9" i="6"/>
  <c r="Q9" i="6"/>
  <c r="P9" i="6"/>
  <c r="E9" i="6"/>
  <c r="T9" i="6" s="1"/>
  <c r="S96" i="5"/>
  <c r="R96" i="5"/>
  <c r="Q96" i="5"/>
  <c r="P96" i="5"/>
  <c r="E96" i="5"/>
  <c r="U96" i="5" s="1"/>
  <c r="S95" i="5"/>
  <c r="R95" i="5"/>
  <c r="Q95" i="5"/>
  <c r="P95" i="5"/>
  <c r="E95" i="5"/>
  <c r="U95" i="5" s="1"/>
  <c r="S94" i="5"/>
  <c r="R94" i="5"/>
  <c r="Q94" i="5"/>
  <c r="P94" i="5"/>
  <c r="E94" i="5"/>
  <c r="S93" i="5"/>
  <c r="R93" i="5"/>
  <c r="Q93" i="5"/>
  <c r="P93" i="5"/>
  <c r="E93" i="5"/>
  <c r="U93" i="5" s="1"/>
  <c r="S92" i="5"/>
  <c r="R92" i="5"/>
  <c r="Q92" i="5"/>
  <c r="P92" i="5"/>
  <c r="E92" i="5"/>
  <c r="U92" i="5" s="1"/>
  <c r="S91" i="5"/>
  <c r="R91" i="5"/>
  <c r="Q91" i="5"/>
  <c r="P91" i="5"/>
  <c r="E91" i="5"/>
  <c r="T90" i="5"/>
  <c r="S90" i="5"/>
  <c r="R90" i="5"/>
  <c r="Q90" i="5"/>
  <c r="P90" i="5"/>
  <c r="E90" i="5"/>
  <c r="U90" i="5" s="1"/>
  <c r="S89" i="5"/>
  <c r="R89" i="5"/>
  <c r="Q89" i="5"/>
  <c r="P89" i="5"/>
  <c r="E89" i="5"/>
  <c r="U89" i="5" s="1"/>
  <c r="S88" i="5"/>
  <c r="R88" i="5"/>
  <c r="Q88" i="5"/>
  <c r="P88" i="5"/>
  <c r="E88" i="5"/>
  <c r="U88" i="5" s="1"/>
  <c r="O75" i="5"/>
  <c r="N75" i="5"/>
  <c r="M75" i="5"/>
  <c r="L75" i="5"/>
  <c r="K75" i="5"/>
  <c r="J75" i="5"/>
  <c r="I75" i="5"/>
  <c r="H75" i="5"/>
  <c r="G75" i="5"/>
  <c r="F75" i="5"/>
  <c r="C75" i="5"/>
  <c r="B75" i="5"/>
  <c r="O74" i="5"/>
  <c r="N74" i="5"/>
  <c r="M74" i="5"/>
  <c r="L74" i="5"/>
  <c r="K74" i="5"/>
  <c r="J74" i="5"/>
  <c r="I74" i="5"/>
  <c r="S74" i="5" s="1"/>
  <c r="H74" i="5"/>
  <c r="G74" i="5"/>
  <c r="F74" i="5"/>
  <c r="C74" i="5"/>
  <c r="B74" i="5"/>
  <c r="E74" i="5" s="1"/>
  <c r="O73" i="5"/>
  <c r="N73" i="5"/>
  <c r="M73" i="5"/>
  <c r="L73" i="5"/>
  <c r="K73" i="5"/>
  <c r="J73" i="5"/>
  <c r="R73" i="5" s="1"/>
  <c r="I73" i="5"/>
  <c r="S73" i="5" s="1"/>
  <c r="H73" i="5"/>
  <c r="G73" i="5"/>
  <c r="F73" i="5"/>
  <c r="C73" i="5"/>
  <c r="B73" i="5"/>
  <c r="S72" i="5"/>
  <c r="R72" i="5"/>
  <c r="Q72" i="5"/>
  <c r="P72" i="5"/>
  <c r="E72" i="5"/>
  <c r="T72" i="5" s="1"/>
  <c r="S71" i="5"/>
  <c r="R71" i="5"/>
  <c r="Q71" i="5"/>
  <c r="P71" i="5"/>
  <c r="E71" i="5"/>
  <c r="O69" i="5"/>
  <c r="N69" i="5"/>
  <c r="M69" i="5"/>
  <c r="L69" i="5"/>
  <c r="K69" i="5"/>
  <c r="J69" i="5"/>
  <c r="I69" i="5"/>
  <c r="H69" i="5"/>
  <c r="G69" i="5"/>
  <c r="F69" i="5"/>
  <c r="C69" i="5"/>
  <c r="B69" i="5"/>
  <c r="O68" i="5"/>
  <c r="N68" i="5"/>
  <c r="M68" i="5"/>
  <c r="L68" i="5"/>
  <c r="K68" i="5"/>
  <c r="J68" i="5"/>
  <c r="I68" i="5"/>
  <c r="S68" i="5" s="1"/>
  <c r="H68" i="5"/>
  <c r="G68" i="5"/>
  <c r="F68" i="5"/>
  <c r="C68" i="5"/>
  <c r="B68" i="5"/>
  <c r="T67" i="5"/>
  <c r="S67" i="5"/>
  <c r="R67" i="5"/>
  <c r="Q67" i="5"/>
  <c r="P67" i="5"/>
  <c r="E67" i="5"/>
  <c r="U67" i="5" s="1"/>
  <c r="U66" i="5"/>
  <c r="T66" i="5"/>
  <c r="S66" i="5"/>
  <c r="R66" i="5"/>
  <c r="Q66" i="5"/>
  <c r="P66" i="5"/>
  <c r="E66" i="5"/>
  <c r="S65" i="5"/>
  <c r="R65" i="5"/>
  <c r="Q65" i="5"/>
  <c r="P65" i="5"/>
  <c r="E65" i="5"/>
  <c r="U65" i="5" s="1"/>
  <c r="S64" i="5"/>
  <c r="R64" i="5"/>
  <c r="Q64" i="5"/>
  <c r="P64" i="5"/>
  <c r="E64" i="5"/>
  <c r="U64" i="5" s="1"/>
  <c r="S63" i="5"/>
  <c r="R63" i="5"/>
  <c r="Q63" i="5"/>
  <c r="P63" i="5"/>
  <c r="E63" i="5"/>
  <c r="U63" i="5" s="1"/>
  <c r="O61" i="5"/>
  <c r="N61" i="5"/>
  <c r="M61" i="5"/>
  <c r="L61" i="5"/>
  <c r="K61" i="5"/>
  <c r="J61" i="5"/>
  <c r="I61" i="5"/>
  <c r="H61" i="5"/>
  <c r="C61" i="5"/>
  <c r="B61" i="5"/>
  <c r="S60" i="5"/>
  <c r="R60" i="5"/>
  <c r="Q60" i="5"/>
  <c r="P60" i="5"/>
  <c r="E60" i="5"/>
  <c r="U60" i="5" s="1"/>
  <c r="S59" i="5"/>
  <c r="R59" i="5"/>
  <c r="Q59" i="5"/>
  <c r="P59" i="5"/>
  <c r="E59" i="5"/>
  <c r="T59" i="5" s="1"/>
  <c r="U58" i="5"/>
  <c r="S58" i="5"/>
  <c r="R58" i="5"/>
  <c r="Q58" i="5"/>
  <c r="P58" i="5"/>
  <c r="E58" i="5"/>
  <c r="T58" i="5" s="1"/>
  <c r="S57" i="5"/>
  <c r="R57" i="5"/>
  <c r="Q57" i="5"/>
  <c r="P57" i="5"/>
  <c r="E57" i="5"/>
  <c r="T57" i="5" s="1"/>
  <c r="O55" i="5"/>
  <c r="N55" i="5"/>
  <c r="M55" i="5"/>
  <c r="L55" i="5"/>
  <c r="K55" i="5"/>
  <c r="J55" i="5"/>
  <c r="I55" i="5"/>
  <c r="S55" i="5" s="1"/>
  <c r="H55" i="5"/>
  <c r="G55" i="5"/>
  <c r="F55" i="5"/>
  <c r="C55" i="5"/>
  <c r="E55" i="5" s="1"/>
  <c r="B55" i="5"/>
  <c r="S54" i="5"/>
  <c r="R54" i="5"/>
  <c r="Q54" i="5"/>
  <c r="P54" i="5"/>
  <c r="E54" i="5"/>
  <c r="T54" i="5" s="1"/>
  <c r="S53" i="5"/>
  <c r="R53" i="5"/>
  <c r="Q53" i="5"/>
  <c r="P53" i="5"/>
  <c r="E53" i="5"/>
  <c r="U53" i="5" s="1"/>
  <c r="S52" i="5"/>
  <c r="R52" i="5"/>
  <c r="Q52" i="5"/>
  <c r="P52" i="5"/>
  <c r="E52" i="5"/>
  <c r="U52" i="5" s="1"/>
  <c r="S51" i="5"/>
  <c r="R51" i="5"/>
  <c r="Q51" i="5"/>
  <c r="P51" i="5"/>
  <c r="E51" i="5"/>
  <c r="T51" i="5" s="1"/>
  <c r="S50" i="5"/>
  <c r="R50" i="5"/>
  <c r="Q50" i="5"/>
  <c r="P50" i="5"/>
  <c r="E50" i="5"/>
  <c r="U50" i="5" s="1"/>
  <c r="S49" i="5"/>
  <c r="R49" i="5"/>
  <c r="Q49" i="5"/>
  <c r="P49" i="5"/>
  <c r="E49" i="5"/>
  <c r="U49" i="5" s="1"/>
  <c r="S48" i="5"/>
  <c r="R48" i="5"/>
  <c r="Q48" i="5"/>
  <c r="P48" i="5"/>
  <c r="E48" i="5"/>
  <c r="T47" i="5"/>
  <c r="S47" i="5"/>
  <c r="R47" i="5"/>
  <c r="Q47" i="5"/>
  <c r="P47" i="5"/>
  <c r="E47" i="5"/>
  <c r="U47" i="5" s="1"/>
  <c r="S46" i="5"/>
  <c r="R46" i="5"/>
  <c r="Q46" i="5"/>
  <c r="P46" i="5"/>
  <c r="E46" i="5"/>
  <c r="T46" i="5" s="1"/>
  <c r="S45" i="5"/>
  <c r="R45" i="5"/>
  <c r="Q45" i="5"/>
  <c r="P45" i="5"/>
  <c r="E45" i="5"/>
  <c r="U45" i="5" s="1"/>
  <c r="S44" i="5"/>
  <c r="R44" i="5"/>
  <c r="Q44" i="5"/>
  <c r="P44" i="5"/>
  <c r="E44" i="5"/>
  <c r="U44" i="5" s="1"/>
  <c r="O42" i="5"/>
  <c r="N42" i="5"/>
  <c r="M42" i="5"/>
  <c r="L42" i="5"/>
  <c r="K42" i="5"/>
  <c r="J42" i="5"/>
  <c r="I42" i="5"/>
  <c r="H42" i="5"/>
  <c r="R42" i="5" s="1"/>
  <c r="G42" i="5"/>
  <c r="F42" i="5"/>
  <c r="C42" i="5"/>
  <c r="B42" i="5"/>
  <c r="E42" i="5" s="1"/>
  <c r="S41" i="5"/>
  <c r="R41" i="5"/>
  <c r="Q41" i="5"/>
  <c r="P41" i="5"/>
  <c r="E41" i="5"/>
  <c r="U41" i="5" s="1"/>
  <c r="U40" i="5"/>
  <c r="S40" i="5"/>
  <c r="R40" i="5"/>
  <c r="Q40" i="5"/>
  <c r="P40" i="5"/>
  <c r="E40" i="5"/>
  <c r="T40" i="5" s="1"/>
  <c r="T39" i="5"/>
  <c r="S39" i="5"/>
  <c r="R39" i="5"/>
  <c r="Q39" i="5"/>
  <c r="P39" i="5"/>
  <c r="E39" i="5"/>
  <c r="U39" i="5" s="1"/>
  <c r="S38" i="5"/>
  <c r="R38" i="5"/>
  <c r="Q38" i="5"/>
  <c r="P38" i="5"/>
  <c r="E38" i="5"/>
  <c r="U38" i="5" s="1"/>
  <c r="S37" i="5"/>
  <c r="R37" i="5"/>
  <c r="Q37" i="5"/>
  <c r="P37" i="5"/>
  <c r="E37" i="5"/>
  <c r="O35" i="5"/>
  <c r="N35" i="5"/>
  <c r="M35" i="5"/>
  <c r="L35" i="5"/>
  <c r="K35" i="5"/>
  <c r="J35" i="5"/>
  <c r="I35" i="5"/>
  <c r="Q35" i="5" s="1"/>
  <c r="H35" i="5"/>
  <c r="G35" i="5"/>
  <c r="F35" i="5"/>
  <c r="C35" i="5"/>
  <c r="B35" i="5"/>
  <c r="E35" i="5" s="1"/>
  <c r="S34" i="5"/>
  <c r="R34" i="5"/>
  <c r="Q34" i="5"/>
  <c r="P34" i="5"/>
  <c r="E34" i="5"/>
  <c r="O32" i="5"/>
  <c r="N32" i="5"/>
  <c r="M32" i="5"/>
  <c r="L32" i="5"/>
  <c r="K32" i="5"/>
  <c r="J32" i="5"/>
  <c r="I32" i="5"/>
  <c r="Q32" i="5" s="1"/>
  <c r="H32" i="5"/>
  <c r="R32" i="5" s="1"/>
  <c r="G32" i="5"/>
  <c r="F32" i="5"/>
  <c r="C32" i="5"/>
  <c r="B32" i="5"/>
  <c r="U31" i="5"/>
  <c r="S31" i="5"/>
  <c r="R31" i="5"/>
  <c r="Q31" i="5"/>
  <c r="P31" i="5"/>
  <c r="E31" i="5"/>
  <c r="T31" i="5" s="1"/>
  <c r="S30" i="5"/>
  <c r="R30" i="5"/>
  <c r="Q30" i="5"/>
  <c r="P30" i="5"/>
  <c r="E30" i="5"/>
  <c r="T30" i="5" s="1"/>
  <c r="S29" i="5"/>
  <c r="R29" i="5"/>
  <c r="Q29" i="5"/>
  <c r="P29" i="5"/>
  <c r="E29" i="5"/>
  <c r="U29" i="5" s="1"/>
  <c r="S28" i="5"/>
  <c r="R28" i="5"/>
  <c r="Q28" i="5"/>
  <c r="P28" i="5"/>
  <c r="E28" i="5"/>
  <c r="U28" i="5" s="1"/>
  <c r="O26" i="5"/>
  <c r="N26" i="5"/>
  <c r="M26" i="5"/>
  <c r="L26" i="5"/>
  <c r="K26" i="5"/>
  <c r="J26" i="5"/>
  <c r="I26" i="5"/>
  <c r="S26" i="5" s="1"/>
  <c r="H26" i="5"/>
  <c r="R26" i="5" s="1"/>
  <c r="G26" i="5"/>
  <c r="F26" i="5"/>
  <c r="C26" i="5"/>
  <c r="B26" i="5"/>
  <c r="S25" i="5"/>
  <c r="R25" i="5"/>
  <c r="Q25" i="5"/>
  <c r="P25" i="5"/>
  <c r="E25" i="5"/>
  <c r="U25" i="5" s="1"/>
  <c r="S24" i="5"/>
  <c r="R24" i="5"/>
  <c r="Q24" i="5"/>
  <c r="P24" i="5"/>
  <c r="E24" i="5"/>
  <c r="U24" i="5" s="1"/>
  <c r="S23" i="5"/>
  <c r="R23" i="5"/>
  <c r="Q23" i="5"/>
  <c r="P23" i="5"/>
  <c r="E23" i="5"/>
  <c r="S22" i="5"/>
  <c r="R22" i="5"/>
  <c r="Q22" i="5"/>
  <c r="P22" i="5"/>
  <c r="E22" i="5"/>
  <c r="S21" i="5"/>
  <c r="R21" i="5"/>
  <c r="Q21" i="5"/>
  <c r="P21" i="5"/>
  <c r="E21" i="5"/>
  <c r="U21" i="5" s="1"/>
  <c r="U20" i="5"/>
  <c r="S20" i="5"/>
  <c r="R20" i="5"/>
  <c r="Q20" i="5"/>
  <c r="P20" i="5"/>
  <c r="E20" i="5"/>
  <c r="T20" i="5" s="1"/>
  <c r="U19" i="5"/>
  <c r="S19" i="5"/>
  <c r="R19" i="5"/>
  <c r="Q19" i="5"/>
  <c r="P19" i="5"/>
  <c r="E19" i="5"/>
  <c r="T19" i="5" s="1"/>
  <c r="O17" i="5"/>
  <c r="N17" i="5"/>
  <c r="M17" i="5"/>
  <c r="L17" i="5"/>
  <c r="K17" i="5"/>
  <c r="J17" i="5"/>
  <c r="R17" i="5" s="1"/>
  <c r="I17" i="5"/>
  <c r="S17" i="5" s="1"/>
  <c r="H17" i="5"/>
  <c r="G17" i="5"/>
  <c r="F17" i="5"/>
  <c r="C17" i="5"/>
  <c r="B17" i="5"/>
  <c r="S16" i="5"/>
  <c r="R16" i="5"/>
  <c r="Q16" i="5"/>
  <c r="P16" i="5"/>
  <c r="E16" i="5"/>
  <c r="T16" i="5" s="1"/>
  <c r="S15" i="5"/>
  <c r="R15" i="5"/>
  <c r="Q15" i="5"/>
  <c r="P15" i="5"/>
  <c r="E15" i="5"/>
  <c r="S14" i="5"/>
  <c r="R14" i="5"/>
  <c r="Q14" i="5"/>
  <c r="P14" i="5"/>
  <c r="E14" i="5"/>
  <c r="U14" i="5" s="1"/>
  <c r="S13" i="5"/>
  <c r="R13" i="5"/>
  <c r="Q13" i="5"/>
  <c r="P13" i="5"/>
  <c r="E13" i="5"/>
  <c r="U13" i="5" s="1"/>
  <c r="U12" i="5"/>
  <c r="S12" i="5"/>
  <c r="R12" i="5"/>
  <c r="Q12" i="5"/>
  <c r="P12" i="5"/>
  <c r="E12" i="5"/>
  <c r="T12" i="5" s="1"/>
  <c r="T11" i="5"/>
  <c r="S11" i="5"/>
  <c r="R11" i="5"/>
  <c r="Q11" i="5"/>
  <c r="P11" i="5"/>
  <c r="E11" i="5"/>
  <c r="U11" i="5" s="1"/>
  <c r="S10" i="5"/>
  <c r="R10" i="5"/>
  <c r="Q10" i="5"/>
  <c r="P10" i="5"/>
  <c r="E10" i="5"/>
  <c r="U10" i="5" s="1"/>
  <c r="S9" i="5"/>
  <c r="R9" i="5"/>
  <c r="Q9" i="5"/>
  <c r="P9" i="5"/>
  <c r="E9" i="5"/>
  <c r="T9" i="5" s="1"/>
  <c r="S96" i="4"/>
  <c r="R96" i="4"/>
  <c r="Q96" i="4"/>
  <c r="P96" i="4"/>
  <c r="E96" i="4"/>
  <c r="U96" i="4" s="1"/>
  <c r="U95" i="4"/>
  <c r="T95" i="4"/>
  <c r="S95" i="4"/>
  <c r="R95" i="4"/>
  <c r="Q95" i="4"/>
  <c r="P95" i="4"/>
  <c r="E95" i="4"/>
  <c r="S94" i="4"/>
  <c r="R94" i="4"/>
  <c r="Q94" i="4"/>
  <c r="P94" i="4"/>
  <c r="E94" i="4"/>
  <c r="U94" i="4" s="1"/>
  <c r="S93" i="4"/>
  <c r="R93" i="4"/>
  <c r="Q93" i="4"/>
  <c r="P93" i="4"/>
  <c r="E93" i="4"/>
  <c r="U93" i="4" s="1"/>
  <c r="S92" i="4"/>
  <c r="R92" i="4"/>
  <c r="Q92" i="4"/>
  <c r="P92" i="4"/>
  <c r="E92" i="4"/>
  <c r="T92" i="4" s="1"/>
  <c r="U91" i="4"/>
  <c r="T91" i="4"/>
  <c r="S91" i="4"/>
  <c r="R91" i="4"/>
  <c r="Q91" i="4"/>
  <c r="P91" i="4"/>
  <c r="E91" i="4"/>
  <c r="S90" i="4"/>
  <c r="R90" i="4"/>
  <c r="Q90" i="4"/>
  <c r="P90" i="4"/>
  <c r="E90" i="4"/>
  <c r="U90" i="4" s="1"/>
  <c r="U89" i="4"/>
  <c r="S89" i="4"/>
  <c r="R89" i="4"/>
  <c r="Q89" i="4"/>
  <c r="P89" i="4"/>
  <c r="E89" i="4"/>
  <c r="T89" i="4" s="1"/>
  <c r="T88" i="4"/>
  <c r="S88" i="4"/>
  <c r="R88" i="4"/>
  <c r="Q88" i="4"/>
  <c r="Q87" i="4" s="1"/>
  <c r="P88" i="4"/>
  <c r="E88" i="4"/>
  <c r="U88" i="4" s="1"/>
  <c r="O75" i="4"/>
  <c r="N75" i="4"/>
  <c r="M75" i="4"/>
  <c r="L75" i="4"/>
  <c r="K75" i="4"/>
  <c r="J75" i="4"/>
  <c r="I75" i="4"/>
  <c r="H75" i="4"/>
  <c r="G75" i="4"/>
  <c r="F75" i="4"/>
  <c r="C75" i="4"/>
  <c r="B75" i="4"/>
  <c r="O74" i="4"/>
  <c r="N74" i="4"/>
  <c r="M74" i="4"/>
  <c r="L74" i="4"/>
  <c r="K74" i="4"/>
  <c r="J74" i="4"/>
  <c r="I74" i="4"/>
  <c r="Q74" i="4" s="1"/>
  <c r="H74" i="4"/>
  <c r="R74" i="4" s="1"/>
  <c r="G74" i="4"/>
  <c r="F74" i="4"/>
  <c r="C74" i="4"/>
  <c r="B74" i="4"/>
  <c r="E74" i="4" s="1"/>
  <c r="O73" i="4"/>
  <c r="N73" i="4"/>
  <c r="M73" i="4"/>
  <c r="L73" i="4"/>
  <c r="K73" i="4"/>
  <c r="J73" i="4"/>
  <c r="I73" i="4"/>
  <c r="S73" i="4" s="1"/>
  <c r="H73" i="4"/>
  <c r="G73" i="4"/>
  <c r="F73" i="4"/>
  <c r="C73" i="4"/>
  <c r="B73" i="4"/>
  <c r="E73" i="4" s="1"/>
  <c r="S72" i="4"/>
  <c r="R72" i="4"/>
  <c r="Q72" i="4"/>
  <c r="P72" i="4"/>
  <c r="E72" i="4"/>
  <c r="U72" i="4" s="1"/>
  <c r="U71" i="4"/>
  <c r="S71" i="4"/>
  <c r="R71" i="4"/>
  <c r="Q71" i="4"/>
  <c r="P71" i="4"/>
  <c r="E71" i="4"/>
  <c r="O69" i="4"/>
  <c r="N69" i="4"/>
  <c r="M69" i="4"/>
  <c r="L69" i="4"/>
  <c r="K69" i="4"/>
  <c r="J69" i="4"/>
  <c r="I69" i="4"/>
  <c r="H69" i="4"/>
  <c r="G69" i="4"/>
  <c r="F69" i="4"/>
  <c r="C69" i="4"/>
  <c r="B69" i="4"/>
  <c r="O68" i="4"/>
  <c r="N68" i="4"/>
  <c r="M68" i="4"/>
  <c r="L68" i="4"/>
  <c r="K68" i="4"/>
  <c r="J68" i="4"/>
  <c r="I68" i="4"/>
  <c r="S68" i="4" s="1"/>
  <c r="H68" i="4"/>
  <c r="G68" i="4"/>
  <c r="F68" i="4"/>
  <c r="C68" i="4"/>
  <c r="B68" i="4"/>
  <c r="S67" i="4"/>
  <c r="R67" i="4"/>
  <c r="Q67" i="4"/>
  <c r="P67" i="4"/>
  <c r="E67" i="4"/>
  <c r="U67" i="4" s="1"/>
  <c r="U66" i="4"/>
  <c r="S66" i="4"/>
  <c r="R66" i="4"/>
  <c r="Q66" i="4"/>
  <c r="P66" i="4"/>
  <c r="E66" i="4"/>
  <c r="T66" i="4" s="1"/>
  <c r="S65" i="4"/>
  <c r="R65" i="4"/>
  <c r="Q65" i="4"/>
  <c r="P65" i="4"/>
  <c r="E65" i="4"/>
  <c r="U65" i="4" s="1"/>
  <c r="S64" i="4"/>
  <c r="R64" i="4"/>
  <c r="Q64" i="4"/>
  <c r="P64" i="4"/>
  <c r="E64" i="4"/>
  <c r="S63" i="4"/>
  <c r="R63" i="4"/>
  <c r="Q63" i="4"/>
  <c r="P63" i="4"/>
  <c r="E63" i="4"/>
  <c r="U63" i="4" s="1"/>
  <c r="O61" i="4"/>
  <c r="N61" i="4"/>
  <c r="M61" i="4"/>
  <c r="L61" i="4"/>
  <c r="K61" i="4"/>
  <c r="J61" i="4"/>
  <c r="I61" i="4"/>
  <c r="S61" i="4" s="1"/>
  <c r="H61" i="4"/>
  <c r="R61" i="4" s="1"/>
  <c r="C61" i="4"/>
  <c r="B61" i="4"/>
  <c r="U60" i="4"/>
  <c r="S60" i="4"/>
  <c r="R60" i="4"/>
  <c r="Q60" i="4"/>
  <c r="P60" i="4"/>
  <c r="E60" i="4"/>
  <c r="T60" i="4" s="1"/>
  <c r="U59" i="4"/>
  <c r="T59" i="4"/>
  <c r="S59" i="4"/>
  <c r="R59" i="4"/>
  <c r="Q59" i="4"/>
  <c r="P59" i="4"/>
  <c r="E59" i="4"/>
  <c r="S58" i="4"/>
  <c r="R58" i="4"/>
  <c r="Q58" i="4"/>
  <c r="P58" i="4"/>
  <c r="E58" i="4"/>
  <c r="U58" i="4" s="1"/>
  <c r="S57" i="4"/>
  <c r="R57" i="4"/>
  <c r="Q57" i="4"/>
  <c r="P57" i="4"/>
  <c r="E57" i="4"/>
  <c r="T57" i="4" s="1"/>
  <c r="O55" i="4"/>
  <c r="N55" i="4"/>
  <c r="M55" i="4"/>
  <c r="L55" i="4"/>
  <c r="K55" i="4"/>
  <c r="J55" i="4"/>
  <c r="I55" i="4"/>
  <c r="S55" i="4" s="1"/>
  <c r="H55" i="4"/>
  <c r="R55" i="4" s="1"/>
  <c r="G55" i="4"/>
  <c r="F55" i="4"/>
  <c r="C55" i="4"/>
  <c r="B55" i="4"/>
  <c r="S54" i="4"/>
  <c r="R54" i="4"/>
  <c r="Q54" i="4"/>
  <c r="P54" i="4"/>
  <c r="E54" i="4"/>
  <c r="T54" i="4" s="1"/>
  <c r="S53" i="4"/>
  <c r="R53" i="4"/>
  <c r="Q53" i="4"/>
  <c r="P53" i="4"/>
  <c r="E53" i="4"/>
  <c r="T53" i="4" s="1"/>
  <c r="S52" i="4"/>
  <c r="R52" i="4"/>
  <c r="Q52" i="4"/>
  <c r="P52" i="4"/>
  <c r="E52" i="4"/>
  <c r="U52" i="4" s="1"/>
  <c r="S51" i="4"/>
  <c r="R51" i="4"/>
  <c r="Q51" i="4"/>
  <c r="P51" i="4"/>
  <c r="E51" i="4"/>
  <c r="U51" i="4" s="1"/>
  <c r="S50" i="4"/>
  <c r="R50" i="4"/>
  <c r="Q50" i="4"/>
  <c r="P50" i="4"/>
  <c r="E50" i="4"/>
  <c r="U50" i="4" s="1"/>
  <c r="S49" i="4"/>
  <c r="R49" i="4"/>
  <c r="Q49" i="4"/>
  <c r="P49" i="4"/>
  <c r="E49" i="4"/>
  <c r="U49" i="4" s="1"/>
  <c r="S48" i="4"/>
  <c r="R48" i="4"/>
  <c r="Q48" i="4"/>
  <c r="P48" i="4"/>
  <c r="E48" i="4"/>
  <c r="U48" i="4" s="1"/>
  <c r="S47" i="4"/>
  <c r="R47" i="4"/>
  <c r="Q47" i="4"/>
  <c r="P47" i="4"/>
  <c r="E47" i="4"/>
  <c r="U47" i="4" s="1"/>
  <c r="S46" i="4"/>
  <c r="R46" i="4"/>
  <c r="Q46" i="4"/>
  <c r="P46" i="4"/>
  <c r="E46" i="4"/>
  <c r="T46" i="4" s="1"/>
  <c r="U45" i="4"/>
  <c r="T45" i="4"/>
  <c r="S45" i="4"/>
  <c r="R45" i="4"/>
  <c r="Q45" i="4"/>
  <c r="P45" i="4"/>
  <c r="E45" i="4"/>
  <c r="S44" i="4"/>
  <c r="R44" i="4"/>
  <c r="Q44" i="4"/>
  <c r="P44" i="4"/>
  <c r="E44" i="4"/>
  <c r="U44" i="4" s="1"/>
  <c r="O42" i="4"/>
  <c r="N42" i="4"/>
  <c r="M42" i="4"/>
  <c r="L42" i="4"/>
  <c r="K42" i="4"/>
  <c r="J42" i="4"/>
  <c r="I42" i="4"/>
  <c r="S42" i="4" s="1"/>
  <c r="H42" i="4"/>
  <c r="R42" i="4" s="1"/>
  <c r="G42" i="4"/>
  <c r="F42" i="4"/>
  <c r="E42" i="4"/>
  <c r="C42" i="4"/>
  <c r="B42" i="4"/>
  <c r="T41" i="4"/>
  <c r="S41" i="4"/>
  <c r="R41" i="4"/>
  <c r="Q41" i="4"/>
  <c r="P41" i="4"/>
  <c r="E41" i="4"/>
  <c r="U41" i="4" s="1"/>
  <c r="S40" i="4"/>
  <c r="R40" i="4"/>
  <c r="Q40" i="4"/>
  <c r="P40" i="4"/>
  <c r="E40" i="4"/>
  <c r="U40" i="4" s="1"/>
  <c r="S39" i="4"/>
  <c r="R39" i="4"/>
  <c r="Q39" i="4"/>
  <c r="P39" i="4"/>
  <c r="E39" i="4"/>
  <c r="U39" i="4" s="1"/>
  <c r="S38" i="4"/>
  <c r="R38" i="4"/>
  <c r="Q38" i="4"/>
  <c r="U38" i="4" s="1"/>
  <c r="P38" i="4"/>
  <c r="T38" i="4" s="1"/>
  <c r="E38" i="4"/>
  <c r="U37" i="4"/>
  <c r="T37" i="4"/>
  <c r="S37" i="4"/>
  <c r="R37" i="4"/>
  <c r="Q37" i="4"/>
  <c r="P37" i="4"/>
  <c r="E37" i="4"/>
  <c r="O35" i="4"/>
  <c r="N35" i="4"/>
  <c r="M35" i="4"/>
  <c r="L35" i="4"/>
  <c r="K35" i="4"/>
  <c r="J35" i="4"/>
  <c r="I35" i="4"/>
  <c r="Q35" i="4" s="1"/>
  <c r="H35" i="4"/>
  <c r="G35" i="4"/>
  <c r="F35" i="4"/>
  <c r="C35" i="4"/>
  <c r="B35" i="4"/>
  <c r="S34" i="4"/>
  <c r="R34" i="4"/>
  <c r="Q34" i="4"/>
  <c r="P34" i="4"/>
  <c r="E34" i="4"/>
  <c r="T34" i="4" s="1"/>
  <c r="O32" i="4"/>
  <c r="N32" i="4"/>
  <c r="M32" i="4"/>
  <c r="L32" i="4"/>
  <c r="K32" i="4"/>
  <c r="J32" i="4"/>
  <c r="I32" i="4"/>
  <c r="H32" i="4"/>
  <c r="G32" i="4"/>
  <c r="F32" i="4"/>
  <c r="C32" i="4"/>
  <c r="B32" i="4"/>
  <c r="S31" i="4"/>
  <c r="R31" i="4"/>
  <c r="Q31" i="4"/>
  <c r="P31" i="4"/>
  <c r="E31" i="4"/>
  <c r="U31" i="4" s="1"/>
  <c r="S30" i="4"/>
  <c r="R30" i="4"/>
  <c r="Q30" i="4"/>
  <c r="P30" i="4"/>
  <c r="E30" i="4"/>
  <c r="U30" i="4" s="1"/>
  <c r="U29" i="4"/>
  <c r="S29" i="4"/>
  <c r="R29" i="4"/>
  <c r="Q29" i="4"/>
  <c r="P29" i="4"/>
  <c r="E29" i="4"/>
  <c r="T29" i="4" s="1"/>
  <c r="S28" i="4"/>
  <c r="R28" i="4"/>
  <c r="Q28" i="4"/>
  <c r="P28" i="4"/>
  <c r="E28" i="4"/>
  <c r="T28" i="4" s="1"/>
  <c r="O26" i="4"/>
  <c r="N26" i="4"/>
  <c r="M26" i="4"/>
  <c r="L26" i="4"/>
  <c r="K26" i="4"/>
  <c r="J26" i="4"/>
  <c r="I26" i="4"/>
  <c r="S26" i="4" s="1"/>
  <c r="H26" i="4"/>
  <c r="G26" i="4"/>
  <c r="F26" i="4"/>
  <c r="C26" i="4"/>
  <c r="B26" i="4"/>
  <c r="U25" i="4"/>
  <c r="S25" i="4"/>
  <c r="R25" i="4"/>
  <c r="Q25" i="4"/>
  <c r="P25" i="4"/>
  <c r="E25" i="4"/>
  <c r="T25" i="4" s="1"/>
  <c r="T24" i="4"/>
  <c r="S24" i="4"/>
  <c r="R24" i="4"/>
  <c r="Q24" i="4"/>
  <c r="P24" i="4"/>
  <c r="E24" i="4"/>
  <c r="U24" i="4" s="1"/>
  <c r="S23" i="4"/>
  <c r="R23" i="4"/>
  <c r="Q23" i="4"/>
  <c r="P23" i="4"/>
  <c r="E23" i="4"/>
  <c r="U23" i="4" s="1"/>
  <c r="S22" i="4"/>
  <c r="R22" i="4"/>
  <c r="Q22" i="4"/>
  <c r="P22" i="4"/>
  <c r="E22" i="4"/>
  <c r="U22" i="4" s="1"/>
  <c r="S21" i="4"/>
  <c r="R21" i="4"/>
  <c r="Q21" i="4"/>
  <c r="P21" i="4"/>
  <c r="E21" i="4"/>
  <c r="T21" i="4" s="1"/>
  <c r="S20" i="4"/>
  <c r="R20" i="4"/>
  <c r="Q20" i="4"/>
  <c r="P20" i="4"/>
  <c r="E20" i="4"/>
  <c r="U20" i="4" s="1"/>
  <c r="S19" i="4"/>
  <c r="R19" i="4"/>
  <c r="Q19" i="4"/>
  <c r="P19" i="4"/>
  <c r="E19" i="4"/>
  <c r="U19" i="4" s="1"/>
  <c r="O17" i="4"/>
  <c r="N17" i="4"/>
  <c r="M17" i="4"/>
  <c r="L17" i="4"/>
  <c r="K17" i="4"/>
  <c r="J17" i="4"/>
  <c r="I17" i="4"/>
  <c r="S17" i="4" s="1"/>
  <c r="H17" i="4"/>
  <c r="G17" i="4"/>
  <c r="F17" i="4"/>
  <c r="C17" i="4"/>
  <c r="B17" i="4"/>
  <c r="E17" i="4" s="1"/>
  <c r="S16" i="4"/>
  <c r="R16" i="4"/>
  <c r="Q16" i="4"/>
  <c r="P16" i="4"/>
  <c r="E16" i="4"/>
  <c r="U16" i="4" s="1"/>
  <c r="S15" i="4"/>
  <c r="R15" i="4"/>
  <c r="Q15" i="4"/>
  <c r="P15" i="4"/>
  <c r="E15" i="4"/>
  <c r="U14" i="4"/>
  <c r="T14" i="4"/>
  <c r="S14" i="4"/>
  <c r="R14" i="4"/>
  <c r="Q14" i="4"/>
  <c r="P14" i="4"/>
  <c r="E14" i="4"/>
  <c r="S13" i="4"/>
  <c r="R13" i="4"/>
  <c r="Q13" i="4"/>
  <c r="P13" i="4"/>
  <c r="E13" i="4"/>
  <c r="S12" i="4"/>
  <c r="R12" i="4"/>
  <c r="Q12" i="4"/>
  <c r="P12" i="4"/>
  <c r="E12" i="4"/>
  <c r="U12" i="4" s="1"/>
  <c r="S11" i="4"/>
  <c r="R11" i="4"/>
  <c r="Q11" i="4"/>
  <c r="P11" i="4"/>
  <c r="E11" i="4"/>
  <c r="U11" i="4" s="1"/>
  <c r="U10" i="4"/>
  <c r="S10" i="4"/>
  <c r="R10" i="4"/>
  <c r="Q10" i="4"/>
  <c r="P10" i="4"/>
  <c r="T10" i="4" s="1"/>
  <c r="E10" i="4"/>
  <c r="T9" i="4"/>
  <c r="S9" i="4"/>
  <c r="R9" i="4"/>
  <c r="Q9" i="4"/>
  <c r="P9" i="4"/>
  <c r="E9" i="4"/>
  <c r="U9" i="4" s="1"/>
  <c r="S96" i="3"/>
  <c r="R96" i="3"/>
  <c r="Q96" i="3"/>
  <c r="P96" i="3"/>
  <c r="E96" i="3"/>
  <c r="U96" i="3" s="1"/>
  <c r="S95" i="3"/>
  <c r="R95" i="3"/>
  <c r="Q95" i="3"/>
  <c r="P95" i="3"/>
  <c r="E95" i="3"/>
  <c r="T95" i="3" s="1"/>
  <c r="S94" i="3"/>
  <c r="R94" i="3"/>
  <c r="Q94" i="3"/>
  <c r="P94" i="3"/>
  <c r="E94" i="3"/>
  <c r="U94" i="3" s="1"/>
  <c r="S93" i="3"/>
  <c r="R93" i="3"/>
  <c r="Q93" i="3"/>
  <c r="P93" i="3"/>
  <c r="E93" i="3"/>
  <c r="U93" i="3" s="1"/>
  <c r="S92" i="3"/>
  <c r="R92" i="3"/>
  <c r="Q92" i="3"/>
  <c r="P92" i="3"/>
  <c r="E92" i="3"/>
  <c r="U92" i="3" s="1"/>
  <c r="S91" i="3"/>
  <c r="R91" i="3"/>
  <c r="Q91" i="3"/>
  <c r="P91" i="3"/>
  <c r="E91" i="3"/>
  <c r="U91" i="3" s="1"/>
  <c r="T90" i="3"/>
  <c r="S90" i="3"/>
  <c r="R90" i="3"/>
  <c r="Q90" i="3"/>
  <c r="P90" i="3"/>
  <c r="E90" i="3"/>
  <c r="U90" i="3" s="1"/>
  <c r="U89" i="3"/>
  <c r="T89" i="3"/>
  <c r="S89" i="3"/>
  <c r="R89" i="3"/>
  <c r="Q89" i="3"/>
  <c r="P89" i="3"/>
  <c r="E89" i="3"/>
  <c r="S88" i="3"/>
  <c r="R88" i="3"/>
  <c r="Q88" i="3"/>
  <c r="P88" i="3"/>
  <c r="E88" i="3"/>
  <c r="U88" i="3" s="1"/>
  <c r="O75" i="3"/>
  <c r="N75" i="3"/>
  <c r="M75" i="3"/>
  <c r="L75" i="3"/>
  <c r="K75" i="3"/>
  <c r="J75" i="3"/>
  <c r="I75" i="3"/>
  <c r="S75" i="3" s="1"/>
  <c r="H75" i="3"/>
  <c r="G75" i="3"/>
  <c r="F75" i="3"/>
  <c r="C75" i="3"/>
  <c r="B75" i="3"/>
  <c r="O74" i="3"/>
  <c r="N74" i="3"/>
  <c r="M74" i="3"/>
  <c r="L74" i="3"/>
  <c r="K74" i="3"/>
  <c r="J74" i="3"/>
  <c r="I74" i="3"/>
  <c r="H74" i="3"/>
  <c r="G74" i="3"/>
  <c r="F74" i="3"/>
  <c r="E74" i="3"/>
  <c r="C74" i="3"/>
  <c r="B74" i="3"/>
  <c r="S73" i="3"/>
  <c r="O73" i="3"/>
  <c r="N73" i="3"/>
  <c r="M73" i="3"/>
  <c r="L73" i="3"/>
  <c r="K73" i="3"/>
  <c r="J73" i="3"/>
  <c r="I73" i="3"/>
  <c r="H73" i="3"/>
  <c r="R73" i="3" s="1"/>
  <c r="G73" i="3"/>
  <c r="F73" i="3"/>
  <c r="C73" i="3"/>
  <c r="B73" i="3"/>
  <c r="E73" i="3" s="1"/>
  <c r="U72" i="3"/>
  <c r="T72" i="3"/>
  <c r="S72" i="3"/>
  <c r="R72" i="3"/>
  <c r="Q72" i="3"/>
  <c r="P72" i="3"/>
  <c r="E72" i="3"/>
  <c r="S71" i="3"/>
  <c r="R71" i="3"/>
  <c r="Q71" i="3"/>
  <c r="P71" i="3"/>
  <c r="E71" i="3"/>
  <c r="U71" i="3" s="1"/>
  <c r="O69" i="3"/>
  <c r="N69" i="3"/>
  <c r="M69" i="3"/>
  <c r="L69" i="3"/>
  <c r="K69" i="3"/>
  <c r="J69" i="3"/>
  <c r="I69" i="3"/>
  <c r="S69" i="3" s="1"/>
  <c r="H69" i="3"/>
  <c r="G69" i="3"/>
  <c r="F69" i="3"/>
  <c r="C69" i="3"/>
  <c r="B69" i="3"/>
  <c r="O68" i="3"/>
  <c r="N68" i="3"/>
  <c r="M68" i="3"/>
  <c r="L68" i="3"/>
  <c r="K68" i="3"/>
  <c r="J68" i="3"/>
  <c r="I68" i="3"/>
  <c r="H68" i="3"/>
  <c r="G68" i="3"/>
  <c r="F68" i="3"/>
  <c r="C68" i="3"/>
  <c r="B68" i="3"/>
  <c r="S67" i="3"/>
  <c r="R67" i="3"/>
  <c r="Q67" i="3"/>
  <c r="P67" i="3"/>
  <c r="E67" i="3"/>
  <c r="U67" i="3" s="1"/>
  <c r="U66" i="3"/>
  <c r="T66" i="3"/>
  <c r="S66" i="3"/>
  <c r="R66" i="3"/>
  <c r="Q66" i="3"/>
  <c r="P66" i="3"/>
  <c r="E66" i="3"/>
  <c r="S65" i="3"/>
  <c r="R65" i="3"/>
  <c r="Q65" i="3"/>
  <c r="P65" i="3"/>
  <c r="E65" i="3"/>
  <c r="U65" i="3" s="1"/>
  <c r="S64" i="3"/>
  <c r="R64" i="3"/>
  <c r="Q64" i="3"/>
  <c r="P64" i="3"/>
  <c r="E64" i="3"/>
  <c r="T64" i="3" s="1"/>
  <c r="U63" i="3"/>
  <c r="T63" i="3"/>
  <c r="S63" i="3"/>
  <c r="R63" i="3"/>
  <c r="Q63" i="3"/>
  <c r="P63" i="3"/>
  <c r="E63" i="3"/>
  <c r="O61" i="3"/>
  <c r="N61" i="3"/>
  <c r="M61" i="3"/>
  <c r="L61" i="3"/>
  <c r="K61" i="3"/>
  <c r="J61" i="3"/>
  <c r="I61" i="3"/>
  <c r="S61" i="3" s="1"/>
  <c r="H61" i="3"/>
  <c r="R61" i="3" s="1"/>
  <c r="C61" i="3"/>
  <c r="B61" i="3"/>
  <c r="S60" i="3"/>
  <c r="R60" i="3"/>
  <c r="Q60" i="3"/>
  <c r="P60" i="3"/>
  <c r="E60" i="3"/>
  <c r="S59" i="3"/>
  <c r="R59" i="3"/>
  <c r="Q59" i="3"/>
  <c r="P59" i="3"/>
  <c r="E59" i="3"/>
  <c r="U59" i="3" s="1"/>
  <c r="S58" i="3"/>
  <c r="R58" i="3"/>
  <c r="Q58" i="3"/>
  <c r="P58" i="3"/>
  <c r="E58" i="3"/>
  <c r="U58" i="3" s="1"/>
  <c r="S57" i="3"/>
  <c r="R57" i="3"/>
  <c r="Q57" i="3"/>
  <c r="P57" i="3"/>
  <c r="E57" i="3"/>
  <c r="U57" i="3" s="1"/>
  <c r="O55" i="3"/>
  <c r="N55" i="3"/>
  <c r="M55" i="3"/>
  <c r="L55" i="3"/>
  <c r="K55" i="3"/>
  <c r="J55" i="3"/>
  <c r="I55" i="3"/>
  <c r="H55" i="3"/>
  <c r="G55" i="3"/>
  <c r="F55" i="3"/>
  <c r="C55" i="3"/>
  <c r="B55" i="3"/>
  <c r="E55" i="3" s="1"/>
  <c r="U54" i="3"/>
  <c r="T54" i="3"/>
  <c r="S54" i="3"/>
  <c r="R54" i="3"/>
  <c r="Q54" i="3"/>
  <c r="P54" i="3"/>
  <c r="E54" i="3"/>
  <c r="S53" i="3"/>
  <c r="R53" i="3"/>
  <c r="Q53" i="3"/>
  <c r="P53" i="3"/>
  <c r="E53" i="3"/>
  <c r="U53" i="3" s="1"/>
  <c r="S52" i="3"/>
  <c r="R52" i="3"/>
  <c r="Q52" i="3"/>
  <c r="P52" i="3"/>
  <c r="E52" i="3"/>
  <c r="T52" i="3" s="1"/>
  <c r="S51" i="3"/>
  <c r="R51" i="3"/>
  <c r="Q51" i="3"/>
  <c r="P51" i="3"/>
  <c r="E51" i="3"/>
  <c r="T51" i="3" s="1"/>
  <c r="S50" i="3"/>
  <c r="R50" i="3"/>
  <c r="Q50" i="3"/>
  <c r="P50" i="3"/>
  <c r="E50" i="3"/>
  <c r="S49" i="3"/>
  <c r="R49" i="3"/>
  <c r="Q49" i="3"/>
  <c r="P49" i="3"/>
  <c r="E49" i="3"/>
  <c r="S48" i="3"/>
  <c r="R48" i="3"/>
  <c r="Q48" i="3"/>
  <c r="P48" i="3"/>
  <c r="E48" i="3"/>
  <c r="U48" i="3" s="1"/>
  <c r="S47" i="3"/>
  <c r="R47" i="3"/>
  <c r="Q47" i="3"/>
  <c r="P47" i="3"/>
  <c r="E47" i="3"/>
  <c r="U47" i="3" s="1"/>
  <c r="U46" i="3"/>
  <c r="T46" i="3"/>
  <c r="S46" i="3"/>
  <c r="R46" i="3"/>
  <c r="Q46" i="3"/>
  <c r="P46" i="3"/>
  <c r="E46" i="3"/>
  <c r="S45" i="3"/>
  <c r="R45" i="3"/>
  <c r="Q45" i="3"/>
  <c r="P45" i="3"/>
  <c r="E45" i="3"/>
  <c r="U45" i="3" s="1"/>
  <c r="S44" i="3"/>
  <c r="R44" i="3"/>
  <c r="Q44" i="3"/>
  <c r="P44" i="3"/>
  <c r="E44" i="3"/>
  <c r="S42" i="3"/>
  <c r="O42" i="3"/>
  <c r="N42" i="3"/>
  <c r="M42" i="3"/>
  <c r="L42" i="3"/>
  <c r="K42" i="3"/>
  <c r="J42" i="3"/>
  <c r="I42" i="3"/>
  <c r="H42" i="3"/>
  <c r="R42" i="3" s="1"/>
  <c r="G42" i="3"/>
  <c r="F42" i="3"/>
  <c r="C42" i="3"/>
  <c r="B42" i="3"/>
  <c r="S41" i="3"/>
  <c r="R41" i="3"/>
  <c r="Q41" i="3"/>
  <c r="P41" i="3"/>
  <c r="E41" i="3"/>
  <c r="T41" i="3" s="1"/>
  <c r="S40" i="3"/>
  <c r="R40" i="3"/>
  <c r="Q40" i="3"/>
  <c r="P40" i="3"/>
  <c r="E40" i="3"/>
  <c r="U40" i="3" s="1"/>
  <c r="S39" i="3"/>
  <c r="R39" i="3"/>
  <c r="Q39" i="3"/>
  <c r="P39" i="3"/>
  <c r="E39" i="3"/>
  <c r="U39" i="3" s="1"/>
  <c r="S38" i="3"/>
  <c r="R38" i="3"/>
  <c r="Q38" i="3"/>
  <c r="P38" i="3"/>
  <c r="E38" i="3"/>
  <c r="S37" i="3"/>
  <c r="R37" i="3"/>
  <c r="Q37" i="3"/>
  <c r="P37" i="3"/>
  <c r="E37" i="3"/>
  <c r="R35" i="3"/>
  <c r="O35" i="3"/>
  <c r="N35" i="3"/>
  <c r="M35" i="3"/>
  <c r="L35" i="3"/>
  <c r="K35" i="3"/>
  <c r="J35" i="3"/>
  <c r="I35" i="3"/>
  <c r="S35" i="3" s="1"/>
  <c r="H35" i="3"/>
  <c r="G35" i="3"/>
  <c r="F35" i="3"/>
  <c r="C35" i="3"/>
  <c r="B35" i="3"/>
  <c r="E35" i="3" s="1"/>
  <c r="S34" i="3"/>
  <c r="R34" i="3"/>
  <c r="Q34" i="3"/>
  <c r="P34" i="3"/>
  <c r="E34" i="3"/>
  <c r="U34" i="3" s="1"/>
  <c r="O32" i="3"/>
  <c r="N32" i="3"/>
  <c r="M32" i="3"/>
  <c r="L32" i="3"/>
  <c r="K32" i="3"/>
  <c r="J32" i="3"/>
  <c r="R32" i="3" s="1"/>
  <c r="I32" i="3"/>
  <c r="S32" i="3" s="1"/>
  <c r="H32" i="3"/>
  <c r="G32" i="3"/>
  <c r="F32" i="3"/>
  <c r="C32" i="3"/>
  <c r="B32" i="3"/>
  <c r="S31" i="3"/>
  <c r="R31" i="3"/>
  <c r="Q31" i="3"/>
  <c r="P31" i="3"/>
  <c r="E31" i="3"/>
  <c r="U31" i="3" s="1"/>
  <c r="S30" i="3"/>
  <c r="R30" i="3"/>
  <c r="Q30" i="3"/>
  <c r="P30" i="3"/>
  <c r="E30" i="3"/>
  <c r="S29" i="3"/>
  <c r="R29" i="3"/>
  <c r="Q29" i="3"/>
  <c r="P29" i="3"/>
  <c r="E29" i="3"/>
  <c r="U29" i="3" s="1"/>
  <c r="S28" i="3"/>
  <c r="R28" i="3"/>
  <c r="Q28" i="3"/>
  <c r="P28" i="3"/>
  <c r="E28" i="3"/>
  <c r="O26" i="3"/>
  <c r="N26" i="3"/>
  <c r="M26" i="3"/>
  <c r="L26" i="3"/>
  <c r="K26" i="3"/>
  <c r="J26" i="3"/>
  <c r="I26" i="3"/>
  <c r="S26" i="3" s="1"/>
  <c r="H26" i="3"/>
  <c r="R26" i="3" s="1"/>
  <c r="G26" i="3"/>
  <c r="F26" i="3"/>
  <c r="C26" i="3"/>
  <c r="B26" i="3"/>
  <c r="S25" i="3"/>
  <c r="R25" i="3"/>
  <c r="Q25" i="3"/>
  <c r="P25" i="3"/>
  <c r="E25" i="3"/>
  <c r="S24" i="3"/>
  <c r="R24" i="3"/>
  <c r="Q24" i="3"/>
  <c r="P24" i="3"/>
  <c r="E24" i="3"/>
  <c r="T24" i="3" s="1"/>
  <c r="S23" i="3"/>
  <c r="R23" i="3"/>
  <c r="Q23" i="3"/>
  <c r="P23" i="3"/>
  <c r="E23" i="3"/>
  <c r="U23" i="3" s="1"/>
  <c r="S22" i="3"/>
  <c r="R22" i="3"/>
  <c r="Q22" i="3"/>
  <c r="P22" i="3"/>
  <c r="E22" i="3"/>
  <c r="U22" i="3" s="1"/>
  <c r="S21" i="3"/>
  <c r="R21" i="3"/>
  <c r="Q21" i="3"/>
  <c r="P21" i="3"/>
  <c r="E21" i="3"/>
  <c r="S20" i="3"/>
  <c r="R20" i="3"/>
  <c r="Q20" i="3"/>
  <c r="P20" i="3"/>
  <c r="E20" i="3"/>
  <c r="U20" i="3" s="1"/>
  <c r="S19" i="3"/>
  <c r="R19" i="3"/>
  <c r="Q19" i="3"/>
  <c r="P19" i="3"/>
  <c r="E19" i="3"/>
  <c r="U19" i="3" s="1"/>
  <c r="O17" i="3"/>
  <c r="N17" i="3"/>
  <c r="M17" i="3"/>
  <c r="L17" i="3"/>
  <c r="K17" i="3"/>
  <c r="J17" i="3"/>
  <c r="I17" i="3"/>
  <c r="Q17" i="3" s="1"/>
  <c r="H17" i="3"/>
  <c r="G17" i="3"/>
  <c r="F17" i="3"/>
  <c r="C17" i="3"/>
  <c r="B17" i="3"/>
  <c r="E17" i="3" s="1"/>
  <c r="U16" i="3"/>
  <c r="S16" i="3"/>
  <c r="R16" i="3"/>
  <c r="Q16" i="3"/>
  <c r="P16" i="3"/>
  <c r="E16" i="3"/>
  <c r="T16" i="3" s="1"/>
  <c r="S15" i="3"/>
  <c r="R15" i="3"/>
  <c r="Q15" i="3"/>
  <c r="P15" i="3"/>
  <c r="E15" i="3"/>
  <c r="U15" i="3" s="1"/>
  <c r="S14" i="3"/>
  <c r="R14" i="3"/>
  <c r="Q14" i="3"/>
  <c r="P14" i="3"/>
  <c r="E14" i="3"/>
  <c r="S13" i="3"/>
  <c r="R13" i="3"/>
  <c r="Q13" i="3"/>
  <c r="U13" i="3" s="1"/>
  <c r="P13" i="3"/>
  <c r="E13" i="3"/>
  <c r="U12" i="3"/>
  <c r="S12" i="3"/>
  <c r="R12" i="3"/>
  <c r="Q12" i="3"/>
  <c r="P12" i="3"/>
  <c r="E12" i="3"/>
  <c r="T12" i="3" s="1"/>
  <c r="T11" i="3"/>
  <c r="S11" i="3"/>
  <c r="R11" i="3"/>
  <c r="Q11" i="3"/>
  <c r="P11" i="3"/>
  <c r="E11" i="3"/>
  <c r="S10" i="3"/>
  <c r="R10" i="3"/>
  <c r="Q10" i="3"/>
  <c r="P10" i="3"/>
  <c r="E10" i="3"/>
  <c r="S9" i="3"/>
  <c r="R9" i="3"/>
  <c r="Q9" i="3"/>
  <c r="P9" i="3"/>
  <c r="E9" i="3"/>
  <c r="S96" i="2"/>
  <c r="R96" i="2"/>
  <c r="Q96" i="2"/>
  <c r="P96" i="2"/>
  <c r="E96" i="2"/>
  <c r="S95" i="2"/>
  <c r="R95" i="2"/>
  <c r="Q95" i="2"/>
  <c r="P95" i="2"/>
  <c r="E95" i="2"/>
  <c r="U95" i="2" s="1"/>
  <c r="S94" i="2"/>
  <c r="R94" i="2"/>
  <c r="Q94" i="2"/>
  <c r="P94" i="2"/>
  <c r="E94" i="2"/>
  <c r="S93" i="2"/>
  <c r="R93" i="2"/>
  <c r="Q93" i="2"/>
  <c r="P93" i="2"/>
  <c r="E93" i="2"/>
  <c r="U92" i="2"/>
  <c r="T92" i="2"/>
  <c r="S92" i="2"/>
  <c r="R92" i="2"/>
  <c r="Q92" i="2"/>
  <c r="P92" i="2"/>
  <c r="E92" i="2"/>
  <c r="S91" i="2"/>
  <c r="R91" i="2"/>
  <c r="Q91" i="2"/>
  <c r="P91" i="2"/>
  <c r="E91" i="2"/>
  <c r="S90" i="2"/>
  <c r="R90" i="2"/>
  <c r="Q90" i="2"/>
  <c r="P90" i="2"/>
  <c r="E90" i="2"/>
  <c r="S89" i="2"/>
  <c r="R89" i="2"/>
  <c r="Q89" i="2"/>
  <c r="P89" i="2"/>
  <c r="E89" i="2"/>
  <c r="U89" i="2" s="1"/>
  <c r="U88" i="2"/>
  <c r="T88" i="2"/>
  <c r="S88" i="2"/>
  <c r="R88" i="2"/>
  <c r="Q88" i="2"/>
  <c r="P88" i="2"/>
  <c r="E88" i="2"/>
  <c r="O75" i="2"/>
  <c r="N75" i="2"/>
  <c r="M75" i="2"/>
  <c r="L75" i="2"/>
  <c r="K75" i="2"/>
  <c r="J75" i="2"/>
  <c r="I75" i="2"/>
  <c r="H75" i="2"/>
  <c r="G75" i="2"/>
  <c r="F75" i="2"/>
  <c r="C75" i="2"/>
  <c r="B75" i="2"/>
  <c r="R74" i="2"/>
  <c r="O74" i="2"/>
  <c r="N74" i="2"/>
  <c r="M74" i="2"/>
  <c r="L74" i="2"/>
  <c r="K74" i="2"/>
  <c r="J74" i="2"/>
  <c r="I74" i="2"/>
  <c r="H74" i="2"/>
  <c r="G74" i="2"/>
  <c r="F74" i="2"/>
  <c r="C74" i="2"/>
  <c r="B74" i="2"/>
  <c r="S73" i="2"/>
  <c r="O73" i="2"/>
  <c r="N73" i="2"/>
  <c r="M73" i="2"/>
  <c r="L73" i="2"/>
  <c r="K73" i="2"/>
  <c r="J73" i="2"/>
  <c r="I73" i="2"/>
  <c r="H73" i="2"/>
  <c r="R73" i="2" s="1"/>
  <c r="G73" i="2"/>
  <c r="F73" i="2"/>
  <c r="C73" i="2"/>
  <c r="B73" i="2"/>
  <c r="S72" i="2"/>
  <c r="R72" i="2"/>
  <c r="Q72" i="2"/>
  <c r="P72" i="2"/>
  <c r="E72" i="2"/>
  <c r="S71" i="2"/>
  <c r="R71" i="2"/>
  <c r="Q71" i="2"/>
  <c r="P71" i="2"/>
  <c r="E71" i="2"/>
  <c r="O69" i="2"/>
  <c r="N69" i="2"/>
  <c r="M69" i="2"/>
  <c r="L69" i="2"/>
  <c r="K69" i="2"/>
  <c r="J69" i="2"/>
  <c r="I69" i="2"/>
  <c r="H69" i="2"/>
  <c r="G69" i="2"/>
  <c r="F69" i="2"/>
  <c r="C69" i="2"/>
  <c r="B69" i="2"/>
  <c r="O68" i="2"/>
  <c r="N68" i="2"/>
  <c r="M68" i="2"/>
  <c r="L68" i="2"/>
  <c r="K68" i="2"/>
  <c r="J68" i="2"/>
  <c r="I68" i="2"/>
  <c r="H68" i="2"/>
  <c r="R68" i="2" s="1"/>
  <c r="G68" i="2"/>
  <c r="F68" i="2"/>
  <c r="C68" i="2"/>
  <c r="B68" i="2"/>
  <c r="S67" i="2"/>
  <c r="R67" i="2"/>
  <c r="Q67" i="2"/>
  <c r="P67" i="2"/>
  <c r="E67" i="2"/>
  <c r="S66" i="2"/>
  <c r="R66" i="2"/>
  <c r="Q66" i="2"/>
  <c r="P66" i="2"/>
  <c r="E66" i="2"/>
  <c r="U66" i="2" s="1"/>
  <c r="S65" i="2"/>
  <c r="R65" i="2"/>
  <c r="Q65" i="2"/>
  <c r="P65" i="2"/>
  <c r="E65" i="2"/>
  <c r="U65" i="2" s="1"/>
  <c r="S64" i="2"/>
  <c r="R64" i="2"/>
  <c r="Q64" i="2"/>
  <c r="P64" i="2"/>
  <c r="E64" i="2"/>
  <c r="U64" i="2" s="1"/>
  <c r="S63" i="2"/>
  <c r="R63" i="2"/>
  <c r="Q63" i="2"/>
  <c r="P63" i="2"/>
  <c r="E63" i="2"/>
  <c r="O61" i="2"/>
  <c r="N61" i="2"/>
  <c r="M61" i="2"/>
  <c r="L61" i="2"/>
  <c r="K61" i="2"/>
  <c r="J61" i="2"/>
  <c r="I61" i="2"/>
  <c r="S61" i="2" s="1"/>
  <c r="H61" i="2"/>
  <c r="R61" i="2" s="1"/>
  <c r="C61" i="2"/>
  <c r="B61" i="2"/>
  <c r="E61" i="2" s="1"/>
  <c r="U60" i="2"/>
  <c r="S60" i="2"/>
  <c r="R60" i="2"/>
  <c r="Q60" i="2"/>
  <c r="P60" i="2"/>
  <c r="E60" i="2"/>
  <c r="T60" i="2" s="1"/>
  <c r="T59" i="2"/>
  <c r="S59" i="2"/>
  <c r="R59" i="2"/>
  <c r="Q59" i="2"/>
  <c r="P59" i="2"/>
  <c r="E59" i="2"/>
  <c r="U59" i="2" s="1"/>
  <c r="S58" i="2"/>
  <c r="R58" i="2"/>
  <c r="Q58" i="2"/>
  <c r="P58" i="2"/>
  <c r="E58" i="2"/>
  <c r="S57" i="2"/>
  <c r="R57" i="2"/>
  <c r="Q57" i="2"/>
  <c r="P57" i="2"/>
  <c r="E57" i="2"/>
  <c r="U57" i="2" s="1"/>
  <c r="O55" i="2"/>
  <c r="N55" i="2"/>
  <c r="M55" i="2"/>
  <c r="L55" i="2"/>
  <c r="K55" i="2"/>
  <c r="J55" i="2"/>
  <c r="I55" i="2"/>
  <c r="S55" i="2" s="1"/>
  <c r="H55" i="2"/>
  <c r="G55" i="2"/>
  <c r="F55" i="2"/>
  <c r="C55" i="2"/>
  <c r="B55" i="2"/>
  <c r="S54" i="2"/>
  <c r="R54" i="2"/>
  <c r="Q54" i="2"/>
  <c r="P54" i="2"/>
  <c r="E54" i="2"/>
  <c r="U54" i="2" s="1"/>
  <c r="U53" i="2"/>
  <c r="T53" i="2"/>
  <c r="S53" i="2"/>
  <c r="R53" i="2"/>
  <c r="Q53" i="2"/>
  <c r="P53" i="2"/>
  <c r="E53" i="2"/>
  <c r="S52" i="2"/>
  <c r="R52" i="2"/>
  <c r="Q52" i="2"/>
  <c r="P52" i="2"/>
  <c r="E52" i="2"/>
  <c r="U52" i="2" s="1"/>
  <c r="S51" i="2"/>
  <c r="R51" i="2"/>
  <c r="Q51" i="2"/>
  <c r="P51" i="2"/>
  <c r="E51" i="2"/>
  <c r="S50" i="2"/>
  <c r="R50" i="2"/>
  <c r="Q50" i="2"/>
  <c r="P50" i="2"/>
  <c r="E50" i="2"/>
  <c r="S49" i="2"/>
  <c r="R49" i="2"/>
  <c r="Q49" i="2"/>
  <c r="P49" i="2"/>
  <c r="E49" i="2"/>
  <c r="U49" i="2" s="1"/>
  <c r="S48" i="2"/>
  <c r="R48" i="2"/>
  <c r="Q48" i="2"/>
  <c r="P48" i="2"/>
  <c r="E48" i="2"/>
  <c r="U48" i="2" s="1"/>
  <c r="S47" i="2"/>
  <c r="R47" i="2"/>
  <c r="Q47" i="2"/>
  <c r="P47" i="2"/>
  <c r="E47" i="2"/>
  <c r="S46" i="2"/>
  <c r="R46" i="2"/>
  <c r="Q46" i="2"/>
  <c r="P46" i="2"/>
  <c r="E46" i="2"/>
  <c r="U46" i="2" s="1"/>
  <c r="U45" i="2"/>
  <c r="S45" i="2"/>
  <c r="R45" i="2"/>
  <c r="Q45" i="2"/>
  <c r="P45" i="2"/>
  <c r="E45" i="2"/>
  <c r="T45" i="2" s="1"/>
  <c r="S44" i="2"/>
  <c r="R44" i="2"/>
  <c r="Q44" i="2"/>
  <c r="P44" i="2"/>
  <c r="E44" i="2"/>
  <c r="U44" i="2" s="1"/>
  <c r="O42" i="2"/>
  <c r="N42" i="2"/>
  <c r="M42" i="2"/>
  <c r="L42" i="2"/>
  <c r="K42" i="2"/>
  <c r="J42" i="2"/>
  <c r="I42" i="2"/>
  <c r="S42" i="2" s="1"/>
  <c r="H42" i="2"/>
  <c r="R42" i="2" s="1"/>
  <c r="G42" i="2"/>
  <c r="F42" i="2"/>
  <c r="C42" i="2"/>
  <c r="B42" i="2"/>
  <c r="E42" i="2" s="1"/>
  <c r="U41" i="2"/>
  <c r="T41" i="2"/>
  <c r="S41" i="2"/>
  <c r="R41" i="2"/>
  <c r="Q41" i="2"/>
  <c r="P41" i="2"/>
  <c r="E41" i="2"/>
  <c r="S40" i="2"/>
  <c r="R40" i="2"/>
  <c r="Q40" i="2"/>
  <c r="P40" i="2"/>
  <c r="E40" i="2"/>
  <c r="S39" i="2"/>
  <c r="R39" i="2"/>
  <c r="Q39" i="2"/>
  <c r="P39" i="2"/>
  <c r="E39" i="2"/>
  <c r="S38" i="2"/>
  <c r="R38" i="2"/>
  <c r="Q38" i="2"/>
  <c r="U38" i="2" s="1"/>
  <c r="P38" i="2"/>
  <c r="T38" i="2" s="1"/>
  <c r="E38" i="2"/>
  <c r="S37" i="2"/>
  <c r="R37" i="2"/>
  <c r="Q37" i="2"/>
  <c r="P37" i="2"/>
  <c r="E37" i="2"/>
  <c r="O35" i="2"/>
  <c r="N35" i="2"/>
  <c r="M35" i="2"/>
  <c r="L35" i="2"/>
  <c r="K35" i="2"/>
  <c r="J35" i="2"/>
  <c r="I35" i="2"/>
  <c r="H35" i="2"/>
  <c r="R35" i="2" s="1"/>
  <c r="G35" i="2"/>
  <c r="F35" i="2"/>
  <c r="C35" i="2"/>
  <c r="B35" i="2"/>
  <c r="E35" i="2" s="1"/>
  <c r="S34" i="2"/>
  <c r="R34" i="2"/>
  <c r="Q34" i="2"/>
  <c r="P34" i="2"/>
  <c r="E34" i="2"/>
  <c r="U34" i="2" s="1"/>
  <c r="O32" i="2"/>
  <c r="N32" i="2"/>
  <c r="M32" i="2"/>
  <c r="L32" i="2"/>
  <c r="K32" i="2"/>
  <c r="J32" i="2"/>
  <c r="I32" i="2"/>
  <c r="S32" i="2" s="1"/>
  <c r="H32" i="2"/>
  <c r="R32" i="2" s="1"/>
  <c r="G32" i="2"/>
  <c r="F32" i="2"/>
  <c r="C32" i="2"/>
  <c r="B32" i="2"/>
  <c r="E32" i="2" s="1"/>
  <c r="S31" i="2"/>
  <c r="R31" i="2"/>
  <c r="Q31" i="2"/>
  <c r="P31" i="2"/>
  <c r="E31" i="2"/>
  <c r="U31" i="2" s="1"/>
  <c r="S30" i="2"/>
  <c r="R30" i="2"/>
  <c r="Q30" i="2"/>
  <c r="P30" i="2"/>
  <c r="E30" i="2"/>
  <c r="S29" i="2"/>
  <c r="R29" i="2"/>
  <c r="Q29" i="2"/>
  <c r="P29" i="2"/>
  <c r="E29" i="2"/>
  <c r="U29" i="2" s="1"/>
  <c r="S28" i="2"/>
  <c r="R28" i="2"/>
  <c r="Q28" i="2"/>
  <c r="P28" i="2"/>
  <c r="E28" i="2"/>
  <c r="O26" i="2"/>
  <c r="N26" i="2"/>
  <c r="M26" i="2"/>
  <c r="L26" i="2"/>
  <c r="K26" i="2"/>
  <c r="J26" i="2"/>
  <c r="I26" i="2"/>
  <c r="H26" i="2"/>
  <c r="G26" i="2"/>
  <c r="F26" i="2"/>
  <c r="C26" i="2"/>
  <c r="B26" i="2"/>
  <c r="E26" i="2" s="1"/>
  <c r="U25" i="2"/>
  <c r="T25" i="2"/>
  <c r="S25" i="2"/>
  <c r="R25" i="2"/>
  <c r="Q25" i="2"/>
  <c r="P25" i="2"/>
  <c r="E25" i="2"/>
  <c r="S24" i="2"/>
  <c r="R24" i="2"/>
  <c r="Q24" i="2"/>
  <c r="P24" i="2"/>
  <c r="E24" i="2"/>
  <c r="U24" i="2" s="1"/>
  <c r="S23" i="2"/>
  <c r="R23" i="2"/>
  <c r="Q23" i="2"/>
  <c r="P23" i="2"/>
  <c r="E23" i="2"/>
  <c r="T22" i="2"/>
  <c r="S22" i="2"/>
  <c r="R22" i="2"/>
  <c r="Q22" i="2"/>
  <c r="P22" i="2"/>
  <c r="E22" i="2"/>
  <c r="U22" i="2" s="1"/>
  <c r="S21" i="2"/>
  <c r="R21" i="2"/>
  <c r="Q21" i="2"/>
  <c r="P21" i="2"/>
  <c r="E21" i="2"/>
  <c r="T21" i="2" s="1"/>
  <c r="S20" i="2"/>
  <c r="R20" i="2"/>
  <c r="Q20" i="2"/>
  <c r="P20" i="2"/>
  <c r="E20" i="2"/>
  <c r="U20" i="2" s="1"/>
  <c r="S19" i="2"/>
  <c r="R19" i="2"/>
  <c r="Q19" i="2"/>
  <c r="P19" i="2"/>
  <c r="E19" i="2"/>
  <c r="O17" i="2"/>
  <c r="N17" i="2"/>
  <c r="M17" i="2"/>
  <c r="L17" i="2"/>
  <c r="K17" i="2"/>
  <c r="S17" i="2" s="1"/>
  <c r="J17" i="2"/>
  <c r="I17" i="2"/>
  <c r="H17" i="2"/>
  <c r="R17" i="2" s="1"/>
  <c r="G17" i="2"/>
  <c r="F17" i="2"/>
  <c r="C17" i="2"/>
  <c r="B17" i="2"/>
  <c r="S16" i="2"/>
  <c r="R16" i="2"/>
  <c r="Q16" i="2"/>
  <c r="P16" i="2"/>
  <c r="E16" i="2"/>
  <c r="S15" i="2"/>
  <c r="R15" i="2"/>
  <c r="Q15" i="2"/>
  <c r="P15" i="2"/>
  <c r="E15" i="2"/>
  <c r="U14" i="2"/>
  <c r="T14" i="2"/>
  <c r="S14" i="2"/>
  <c r="R14" i="2"/>
  <c r="Q14" i="2"/>
  <c r="P14" i="2"/>
  <c r="E14" i="2"/>
  <c r="S13" i="2"/>
  <c r="R13" i="2"/>
  <c r="Q13" i="2"/>
  <c r="P13" i="2"/>
  <c r="E13" i="2"/>
  <c r="T13" i="2" s="1"/>
  <c r="T12" i="2"/>
  <c r="S12" i="2"/>
  <c r="R12" i="2"/>
  <c r="Q12" i="2"/>
  <c r="P12" i="2"/>
  <c r="E12" i="2"/>
  <c r="U12" i="2" s="1"/>
  <c r="U11" i="2"/>
  <c r="T11" i="2"/>
  <c r="S11" i="2"/>
  <c r="R11" i="2"/>
  <c r="Q11" i="2"/>
  <c r="P11" i="2"/>
  <c r="E11" i="2"/>
  <c r="S10" i="2"/>
  <c r="R10" i="2"/>
  <c r="Q10" i="2"/>
  <c r="P10" i="2"/>
  <c r="E10" i="2"/>
  <c r="T10" i="2" s="1"/>
  <c r="S9" i="2"/>
  <c r="R9" i="2"/>
  <c r="Q9" i="2"/>
  <c r="P9" i="2"/>
  <c r="E9" i="2"/>
  <c r="U9" i="2" s="1"/>
  <c r="S96" i="1"/>
  <c r="R96" i="1"/>
  <c r="Q96" i="1"/>
  <c r="P96" i="1"/>
  <c r="E96" i="1"/>
  <c r="S95" i="1"/>
  <c r="R95" i="1"/>
  <c r="Q95" i="1"/>
  <c r="P95" i="1"/>
  <c r="E95" i="1"/>
  <c r="S94" i="1"/>
  <c r="R94" i="1"/>
  <c r="Q94" i="1"/>
  <c r="P94" i="1"/>
  <c r="E94" i="1"/>
  <c r="U93" i="1"/>
  <c r="T93" i="1"/>
  <c r="S93" i="1"/>
  <c r="R93" i="1"/>
  <c r="Q93" i="1"/>
  <c r="P93" i="1"/>
  <c r="E93" i="1"/>
  <c r="S92" i="1"/>
  <c r="R92" i="1"/>
  <c r="Q92" i="1"/>
  <c r="P92" i="1"/>
  <c r="E92" i="1"/>
  <c r="U92" i="1" s="1"/>
  <c r="U91" i="1"/>
  <c r="T91" i="1"/>
  <c r="S91" i="1"/>
  <c r="R91" i="1"/>
  <c r="Q91" i="1"/>
  <c r="P91" i="1"/>
  <c r="E91" i="1"/>
  <c r="S90" i="1"/>
  <c r="R90" i="1"/>
  <c r="Q90" i="1"/>
  <c r="P90" i="1"/>
  <c r="E90" i="1"/>
  <c r="U90" i="1" s="1"/>
  <c r="S89" i="1"/>
  <c r="R89" i="1"/>
  <c r="Q89" i="1"/>
  <c r="P89" i="1"/>
  <c r="E89" i="1"/>
  <c r="U89" i="1" s="1"/>
  <c r="S88" i="1"/>
  <c r="R88" i="1"/>
  <c r="Q88" i="1"/>
  <c r="P88" i="1"/>
  <c r="P87" i="1" s="1"/>
  <c r="E88" i="1"/>
  <c r="O75" i="1"/>
  <c r="N75" i="1"/>
  <c r="M75" i="1"/>
  <c r="L75" i="1"/>
  <c r="K75" i="1"/>
  <c r="J75" i="1"/>
  <c r="I75" i="1"/>
  <c r="H75" i="1"/>
  <c r="G75" i="1"/>
  <c r="F75" i="1"/>
  <c r="C75" i="1"/>
  <c r="B75" i="1"/>
  <c r="O74" i="1"/>
  <c r="N74" i="1"/>
  <c r="M74" i="1"/>
  <c r="L74" i="1"/>
  <c r="K74" i="1"/>
  <c r="J74" i="1"/>
  <c r="I74" i="1"/>
  <c r="S74" i="1" s="1"/>
  <c r="H74" i="1"/>
  <c r="R74" i="1" s="1"/>
  <c r="G74" i="1"/>
  <c r="F74" i="1"/>
  <c r="C74" i="1"/>
  <c r="B74" i="1"/>
  <c r="O73" i="1"/>
  <c r="N73" i="1"/>
  <c r="M73" i="1"/>
  <c r="L73" i="1"/>
  <c r="K73" i="1"/>
  <c r="J73" i="1"/>
  <c r="I73" i="1"/>
  <c r="H73" i="1"/>
  <c r="G73" i="1"/>
  <c r="F73" i="1"/>
  <c r="C73" i="1"/>
  <c r="B73" i="1"/>
  <c r="E73" i="1" s="1"/>
  <c r="S72" i="1"/>
  <c r="R72" i="1"/>
  <c r="Q72" i="1"/>
  <c r="U72" i="1" s="1"/>
  <c r="P72" i="1"/>
  <c r="T72" i="1" s="1"/>
  <c r="E72" i="1"/>
  <c r="S71" i="1"/>
  <c r="R71" i="1"/>
  <c r="Q71" i="1"/>
  <c r="P71" i="1"/>
  <c r="E71" i="1"/>
  <c r="O69" i="1"/>
  <c r="N69" i="1"/>
  <c r="M69" i="1"/>
  <c r="L69" i="1"/>
  <c r="K69" i="1"/>
  <c r="J69" i="1"/>
  <c r="I69" i="1"/>
  <c r="H69" i="1"/>
  <c r="G69" i="1"/>
  <c r="F69" i="1"/>
  <c r="C69" i="1"/>
  <c r="B69" i="1"/>
  <c r="O68" i="1"/>
  <c r="N68" i="1"/>
  <c r="M68" i="1"/>
  <c r="L68" i="1"/>
  <c r="K68" i="1"/>
  <c r="J68" i="1"/>
  <c r="I68" i="1"/>
  <c r="H68" i="1"/>
  <c r="G68" i="1"/>
  <c r="F68" i="1"/>
  <c r="C68" i="1"/>
  <c r="B68" i="1"/>
  <c r="E68" i="1" s="1"/>
  <c r="S67" i="1"/>
  <c r="R67" i="1"/>
  <c r="Q67" i="1"/>
  <c r="U67" i="1" s="1"/>
  <c r="P67" i="1"/>
  <c r="T67" i="1" s="1"/>
  <c r="E67" i="1"/>
  <c r="S66" i="1"/>
  <c r="R66" i="1"/>
  <c r="Q66" i="1"/>
  <c r="P66" i="1"/>
  <c r="E66" i="1"/>
  <c r="U66" i="1" s="1"/>
  <c r="S65" i="1"/>
  <c r="R65" i="1"/>
  <c r="Q65" i="1"/>
  <c r="P65" i="1"/>
  <c r="E65" i="1"/>
  <c r="U64" i="1"/>
  <c r="S64" i="1"/>
  <c r="R64" i="1"/>
  <c r="Q64" i="1"/>
  <c r="P64" i="1"/>
  <c r="E64" i="1"/>
  <c r="T64" i="1" s="1"/>
  <c r="S63" i="1"/>
  <c r="R63" i="1"/>
  <c r="Q63" i="1"/>
  <c r="P63" i="1"/>
  <c r="E63" i="1"/>
  <c r="U63" i="1" s="1"/>
  <c r="O61" i="1"/>
  <c r="N61" i="1"/>
  <c r="M61" i="1"/>
  <c r="L61" i="1"/>
  <c r="K61" i="1"/>
  <c r="J61" i="1"/>
  <c r="I61" i="1"/>
  <c r="S61" i="1" s="1"/>
  <c r="H61" i="1"/>
  <c r="R61" i="1" s="1"/>
  <c r="C61" i="1"/>
  <c r="B61" i="1"/>
  <c r="S60" i="1"/>
  <c r="R60" i="1"/>
  <c r="Q60" i="1"/>
  <c r="P60" i="1"/>
  <c r="E60" i="1"/>
  <c r="U59" i="1"/>
  <c r="T59" i="1"/>
  <c r="S59" i="1"/>
  <c r="R59" i="1"/>
  <c r="Q59" i="1"/>
  <c r="P59" i="1"/>
  <c r="E59" i="1"/>
  <c r="S58" i="1"/>
  <c r="R58" i="1"/>
  <c r="Q58" i="1"/>
  <c r="P58" i="1"/>
  <c r="E58" i="1"/>
  <c r="U58" i="1" s="1"/>
  <c r="S57" i="1"/>
  <c r="R57" i="1"/>
  <c r="Q57" i="1"/>
  <c r="P57" i="1"/>
  <c r="E57" i="1"/>
  <c r="U57" i="1" s="1"/>
  <c r="O55" i="1"/>
  <c r="N55" i="1"/>
  <c r="M55" i="1"/>
  <c r="L55" i="1"/>
  <c r="K55" i="1"/>
  <c r="J55" i="1"/>
  <c r="I55" i="1"/>
  <c r="H55" i="1"/>
  <c r="G55" i="1"/>
  <c r="F55" i="1"/>
  <c r="C55" i="1"/>
  <c r="B55" i="1"/>
  <c r="S54" i="1"/>
  <c r="R54" i="1"/>
  <c r="Q54" i="1"/>
  <c r="P54" i="1"/>
  <c r="E54" i="1"/>
  <c r="U54" i="1" s="1"/>
  <c r="S53" i="1"/>
  <c r="R53" i="1"/>
  <c r="Q53" i="1"/>
  <c r="P53" i="1"/>
  <c r="E53" i="1"/>
  <c r="U52" i="1"/>
  <c r="S52" i="1"/>
  <c r="R52" i="1"/>
  <c r="Q52" i="1"/>
  <c r="P52" i="1"/>
  <c r="E52" i="1"/>
  <c r="T52" i="1" s="1"/>
  <c r="T51" i="1"/>
  <c r="S51" i="1"/>
  <c r="R51" i="1"/>
  <c r="Q51" i="1"/>
  <c r="P51" i="1"/>
  <c r="E51" i="1"/>
  <c r="U51" i="1" s="1"/>
  <c r="S50" i="1"/>
  <c r="R50" i="1"/>
  <c r="Q50" i="1"/>
  <c r="P50" i="1"/>
  <c r="E50" i="1"/>
  <c r="U50" i="1" s="1"/>
  <c r="S49" i="1"/>
  <c r="R49" i="1"/>
  <c r="Q49" i="1"/>
  <c r="P49" i="1"/>
  <c r="E49" i="1"/>
  <c r="U49" i="1" s="1"/>
  <c r="S48" i="1"/>
  <c r="R48" i="1"/>
  <c r="Q48" i="1"/>
  <c r="P48" i="1"/>
  <c r="E48" i="1"/>
  <c r="U48" i="1" s="1"/>
  <c r="S47" i="1"/>
  <c r="R47" i="1"/>
  <c r="Q47" i="1"/>
  <c r="P47" i="1"/>
  <c r="E47" i="1"/>
  <c r="U47" i="1" s="1"/>
  <c r="S46" i="1"/>
  <c r="R46" i="1"/>
  <c r="Q46" i="1"/>
  <c r="P46" i="1"/>
  <c r="E46" i="1"/>
  <c r="S45" i="1"/>
  <c r="R45" i="1"/>
  <c r="Q45" i="1"/>
  <c r="P45" i="1"/>
  <c r="E45" i="1"/>
  <c r="T45" i="1" s="1"/>
  <c r="S44" i="1"/>
  <c r="R44" i="1"/>
  <c r="Q44" i="1"/>
  <c r="P44" i="1"/>
  <c r="E44" i="1"/>
  <c r="O42" i="1"/>
  <c r="N42" i="1"/>
  <c r="M42" i="1"/>
  <c r="L42" i="1"/>
  <c r="K42" i="1"/>
  <c r="J42" i="1"/>
  <c r="I42" i="1"/>
  <c r="S42" i="1" s="1"/>
  <c r="H42" i="1"/>
  <c r="G42" i="1"/>
  <c r="F42" i="1"/>
  <c r="C42" i="1"/>
  <c r="B42" i="1"/>
  <c r="S41" i="1"/>
  <c r="R41" i="1"/>
  <c r="Q41" i="1"/>
  <c r="P41" i="1"/>
  <c r="E41" i="1"/>
  <c r="T41" i="1" s="1"/>
  <c r="S40" i="1"/>
  <c r="R40" i="1"/>
  <c r="Q40" i="1"/>
  <c r="P40" i="1"/>
  <c r="E40" i="1"/>
  <c r="S39" i="1"/>
  <c r="R39" i="1"/>
  <c r="Q39" i="1"/>
  <c r="P39" i="1"/>
  <c r="E39" i="1"/>
  <c r="T39" i="1" s="1"/>
  <c r="S38" i="1"/>
  <c r="R38" i="1"/>
  <c r="Q38" i="1"/>
  <c r="U38" i="1" s="1"/>
  <c r="P38" i="1"/>
  <c r="T38" i="1" s="1"/>
  <c r="E38" i="1"/>
  <c r="S37" i="1"/>
  <c r="R37" i="1"/>
  <c r="Q37" i="1"/>
  <c r="P37" i="1"/>
  <c r="E37" i="1"/>
  <c r="U37" i="1" s="1"/>
  <c r="O35" i="1"/>
  <c r="N35" i="1"/>
  <c r="M35" i="1"/>
  <c r="L35" i="1"/>
  <c r="K35" i="1"/>
  <c r="J35" i="1"/>
  <c r="I35" i="1"/>
  <c r="H35" i="1"/>
  <c r="G35" i="1"/>
  <c r="F35" i="1"/>
  <c r="C35" i="1"/>
  <c r="B35" i="1"/>
  <c r="E35" i="1" s="1"/>
  <c r="T34" i="1"/>
  <c r="S34" i="1"/>
  <c r="R34" i="1"/>
  <c r="Q34" i="1"/>
  <c r="U34" i="1" s="1"/>
  <c r="P34" i="1"/>
  <c r="E34" i="1"/>
  <c r="O32" i="1"/>
  <c r="N32" i="1"/>
  <c r="M32" i="1"/>
  <c r="L32" i="1"/>
  <c r="K32" i="1"/>
  <c r="J32" i="1"/>
  <c r="I32" i="1"/>
  <c r="H32" i="1"/>
  <c r="G32" i="1"/>
  <c r="F32" i="1"/>
  <c r="C32" i="1"/>
  <c r="B32" i="1"/>
  <c r="E32" i="1" s="1"/>
  <c r="T31" i="1"/>
  <c r="S31" i="1"/>
  <c r="R31" i="1"/>
  <c r="Q31" i="1"/>
  <c r="U31" i="1" s="1"/>
  <c r="P31" i="1"/>
  <c r="E31" i="1"/>
  <c r="S30" i="1"/>
  <c r="R30" i="1"/>
  <c r="Q30" i="1"/>
  <c r="P30" i="1"/>
  <c r="E30" i="1"/>
  <c r="T30" i="1" s="1"/>
  <c r="U29" i="1"/>
  <c r="T29" i="1"/>
  <c r="S29" i="1"/>
  <c r="R29" i="1"/>
  <c r="Q29" i="1"/>
  <c r="P29" i="1"/>
  <c r="E29" i="1"/>
  <c r="S28" i="1"/>
  <c r="R28" i="1"/>
  <c r="Q28" i="1"/>
  <c r="P28" i="1"/>
  <c r="E28" i="1"/>
  <c r="U28" i="1" s="1"/>
  <c r="O26" i="1"/>
  <c r="N26" i="1"/>
  <c r="M26" i="1"/>
  <c r="L26" i="1"/>
  <c r="K26" i="1"/>
  <c r="J26" i="1"/>
  <c r="I26" i="1"/>
  <c r="S26" i="1" s="1"/>
  <c r="H26" i="1"/>
  <c r="G26" i="1"/>
  <c r="F26" i="1"/>
  <c r="C26" i="1"/>
  <c r="B26" i="1"/>
  <c r="T25" i="1"/>
  <c r="S25" i="1"/>
  <c r="R25" i="1"/>
  <c r="Q25" i="1"/>
  <c r="P25" i="1"/>
  <c r="E25" i="1"/>
  <c r="U25" i="1" s="1"/>
  <c r="S24" i="1"/>
  <c r="R24" i="1"/>
  <c r="Q24" i="1"/>
  <c r="P24" i="1"/>
  <c r="E24" i="1"/>
  <c r="U24" i="1" s="1"/>
  <c r="S23" i="1"/>
  <c r="R23" i="1"/>
  <c r="Q23" i="1"/>
  <c r="P23" i="1"/>
  <c r="E23" i="1"/>
  <c r="U23" i="1" s="1"/>
  <c r="S22" i="1"/>
  <c r="R22" i="1"/>
  <c r="Q22" i="1"/>
  <c r="P22" i="1"/>
  <c r="E22" i="1"/>
  <c r="T22" i="1" s="1"/>
  <c r="U21" i="1"/>
  <c r="S21" i="1"/>
  <c r="R21" i="1"/>
  <c r="Q21" i="1"/>
  <c r="P21" i="1"/>
  <c r="E21" i="1"/>
  <c r="T21" i="1" s="1"/>
  <c r="U20" i="1"/>
  <c r="T20" i="1"/>
  <c r="S20" i="1"/>
  <c r="R20" i="1"/>
  <c r="Q20" i="1"/>
  <c r="P20" i="1"/>
  <c r="E20" i="1"/>
  <c r="S19" i="1"/>
  <c r="R19" i="1"/>
  <c r="Q19" i="1"/>
  <c r="P19" i="1"/>
  <c r="E19" i="1"/>
  <c r="U19" i="1" s="1"/>
  <c r="P17" i="1"/>
  <c r="O17" i="1"/>
  <c r="N17" i="1"/>
  <c r="M17" i="1"/>
  <c r="L17" i="1"/>
  <c r="K17" i="1"/>
  <c r="J17" i="1"/>
  <c r="I17" i="1"/>
  <c r="S17" i="1" s="1"/>
  <c r="H17" i="1"/>
  <c r="R17" i="1" s="1"/>
  <c r="G17" i="1"/>
  <c r="F17" i="1"/>
  <c r="C17" i="1"/>
  <c r="B17" i="1"/>
  <c r="S16" i="1"/>
  <c r="R16" i="1"/>
  <c r="Q16" i="1"/>
  <c r="P16" i="1"/>
  <c r="E16" i="1"/>
  <c r="T16" i="1" s="1"/>
  <c r="T15" i="1"/>
  <c r="S15" i="1"/>
  <c r="R15" i="1"/>
  <c r="Q15" i="1"/>
  <c r="U15" i="1" s="1"/>
  <c r="P15" i="1"/>
  <c r="E15" i="1"/>
  <c r="S14" i="1"/>
  <c r="R14" i="1"/>
  <c r="Q14" i="1"/>
  <c r="P14" i="1"/>
  <c r="E14" i="1"/>
  <c r="U14" i="1" s="1"/>
  <c r="S13" i="1"/>
  <c r="R13" i="1"/>
  <c r="Q13" i="1"/>
  <c r="P13" i="1"/>
  <c r="E13" i="1"/>
  <c r="U13" i="1" s="1"/>
  <c r="S12" i="1"/>
  <c r="R12" i="1"/>
  <c r="Q12" i="1"/>
  <c r="P12" i="1"/>
  <c r="E12" i="1"/>
  <c r="U12" i="1" s="1"/>
  <c r="S11" i="1"/>
  <c r="R11" i="1"/>
  <c r="Q11" i="1"/>
  <c r="U11" i="1" s="1"/>
  <c r="P11" i="1"/>
  <c r="E11" i="1"/>
  <c r="T10" i="1"/>
  <c r="S10" i="1"/>
  <c r="R10" i="1"/>
  <c r="Q10" i="1"/>
  <c r="P10" i="1"/>
  <c r="E10" i="1"/>
  <c r="U10" i="1" s="1"/>
  <c r="S9" i="1"/>
  <c r="R9" i="1"/>
  <c r="Q9" i="1"/>
  <c r="P9" i="1"/>
  <c r="E9" i="1"/>
  <c r="T9" i="1" s="1"/>
  <c r="T44" i="1" l="1"/>
  <c r="U44" i="1"/>
  <c r="U60" i="1"/>
  <c r="T60" i="1"/>
  <c r="T44" i="3"/>
  <c r="U44" i="3"/>
  <c r="U25" i="7"/>
  <c r="T25" i="7"/>
  <c r="T92" i="8"/>
  <c r="U92" i="8"/>
  <c r="T23" i="19"/>
  <c r="T15" i="20"/>
  <c r="U15" i="20"/>
  <c r="R74" i="21"/>
  <c r="U12" i="22"/>
  <c r="T12" i="22"/>
  <c r="U54" i="31"/>
  <c r="T54" i="31"/>
  <c r="U58" i="31"/>
  <c r="T58" i="31"/>
  <c r="P17" i="32"/>
  <c r="R17" i="32"/>
  <c r="U23" i="39"/>
  <c r="T23" i="39"/>
  <c r="T89" i="14"/>
  <c r="U89" i="14"/>
  <c r="T64" i="19"/>
  <c r="U64" i="19"/>
  <c r="E26" i="21"/>
  <c r="U94" i="27"/>
  <c r="T94" i="27"/>
  <c r="U44" i="40"/>
  <c r="T44" i="40"/>
  <c r="T40" i="15"/>
  <c r="T37" i="17"/>
  <c r="U37" i="17"/>
  <c r="U47" i="19"/>
  <c r="T21" i="30"/>
  <c r="U21" i="30"/>
  <c r="T59" i="33"/>
  <c r="U59" i="33"/>
  <c r="T15" i="37"/>
  <c r="U15" i="37"/>
  <c r="U22" i="1"/>
  <c r="T71" i="3"/>
  <c r="T49" i="4"/>
  <c r="U92" i="4"/>
  <c r="U16" i="5"/>
  <c r="U71" i="5"/>
  <c r="U24" i="9"/>
  <c r="T11" i="10"/>
  <c r="U54" i="10"/>
  <c r="T67" i="11"/>
  <c r="U13" i="15"/>
  <c r="Q73" i="16"/>
  <c r="S73" i="16"/>
  <c r="U72" i="17"/>
  <c r="E32" i="19"/>
  <c r="U40" i="19"/>
  <c r="T40" i="19"/>
  <c r="E68" i="20"/>
  <c r="T31" i="21"/>
  <c r="U31" i="21"/>
  <c r="T48" i="23"/>
  <c r="E35" i="26"/>
  <c r="T15" i="31"/>
  <c r="U48" i="36"/>
  <c r="T48" i="36"/>
  <c r="T19" i="19"/>
  <c r="U19" i="19"/>
  <c r="U30" i="21"/>
  <c r="T30" i="21"/>
  <c r="T58" i="27"/>
  <c r="U58" i="27"/>
  <c r="T64" i="13"/>
  <c r="U64" i="13"/>
  <c r="U65" i="18"/>
  <c r="T65" i="18"/>
  <c r="T19" i="31"/>
  <c r="U19" i="31"/>
  <c r="Q17" i="15"/>
  <c r="T25" i="15"/>
  <c r="T24" i="16"/>
  <c r="U24" i="16"/>
  <c r="T92" i="18"/>
  <c r="U65" i="19"/>
  <c r="T65" i="19"/>
  <c r="U66" i="21"/>
  <c r="T13" i="25"/>
  <c r="U13" i="25"/>
  <c r="U52" i="25"/>
  <c r="T52" i="25"/>
  <c r="T95" i="27"/>
  <c r="U95" i="27"/>
  <c r="U15" i="29"/>
  <c r="T15" i="29"/>
  <c r="T65" i="30"/>
  <c r="U96" i="30"/>
  <c r="T96" i="30"/>
  <c r="T37" i="1"/>
  <c r="T31" i="2"/>
  <c r="T29" i="3"/>
  <c r="U41" i="3"/>
  <c r="U95" i="3"/>
  <c r="E35" i="4"/>
  <c r="U64" i="6"/>
  <c r="T64" i="6"/>
  <c r="U91" i="6"/>
  <c r="T31" i="8"/>
  <c r="U21" i="9"/>
  <c r="T21" i="9"/>
  <c r="U46" i="10"/>
  <c r="U90" i="11"/>
  <c r="E17" i="13"/>
  <c r="U91" i="13"/>
  <c r="T46" i="14"/>
  <c r="U46" i="14"/>
  <c r="E32" i="16"/>
  <c r="S35" i="19"/>
  <c r="T19" i="21"/>
  <c r="U19" i="21"/>
  <c r="U51" i="21"/>
  <c r="T51" i="21"/>
  <c r="S35" i="25"/>
  <c r="U64" i="25"/>
  <c r="T64" i="25"/>
  <c r="E68" i="26"/>
  <c r="U95" i="36"/>
  <c r="U12" i="24"/>
  <c r="T19" i="27"/>
  <c r="U19" i="27"/>
  <c r="U29" i="36"/>
  <c r="T29" i="36"/>
  <c r="U13" i="40"/>
  <c r="T13" i="40"/>
  <c r="T91" i="5"/>
  <c r="U91" i="5"/>
  <c r="E26" i="1"/>
  <c r="T93" i="2"/>
  <c r="U93" i="2"/>
  <c r="T94" i="25"/>
  <c r="U94" i="25"/>
  <c r="T67" i="27"/>
  <c r="U67" i="27"/>
  <c r="T30" i="27"/>
  <c r="U30" i="27"/>
  <c r="U21" i="12"/>
  <c r="U39" i="2"/>
  <c r="T39" i="2"/>
  <c r="U89" i="8"/>
  <c r="U40" i="9"/>
  <c r="U48" i="9"/>
  <c r="R42" i="10"/>
  <c r="R32" i="11"/>
  <c r="T11" i="12"/>
  <c r="U11" i="12"/>
  <c r="U20" i="13"/>
  <c r="T22" i="14"/>
  <c r="T34" i="17"/>
  <c r="U34" i="17"/>
  <c r="S42" i="21"/>
  <c r="U63" i="21"/>
  <c r="T63" i="21"/>
  <c r="E42" i="1"/>
  <c r="U28" i="2"/>
  <c r="T28" i="2"/>
  <c r="T30" i="3"/>
  <c r="U50" i="3"/>
  <c r="T50" i="3"/>
  <c r="P74" i="3"/>
  <c r="R74" i="3"/>
  <c r="E17" i="6"/>
  <c r="U95" i="6"/>
  <c r="U67" i="8"/>
  <c r="T67" i="8"/>
  <c r="U90" i="8"/>
  <c r="T90" i="8"/>
  <c r="U13" i="11"/>
  <c r="T54" i="12"/>
  <c r="U93" i="12"/>
  <c r="U9" i="13"/>
  <c r="T94" i="14"/>
  <c r="T44" i="16"/>
  <c r="U44" i="16"/>
  <c r="E68" i="16"/>
  <c r="E73" i="18"/>
  <c r="T16" i="19"/>
  <c r="U57" i="19"/>
  <c r="T57" i="19"/>
  <c r="T95" i="20"/>
  <c r="T30" i="22"/>
  <c r="U30" i="22"/>
  <c r="U60" i="26"/>
  <c r="T60" i="26"/>
  <c r="U89" i="29"/>
  <c r="Q35" i="35"/>
  <c r="S35" i="35"/>
  <c r="U45" i="14"/>
  <c r="T45" i="14"/>
  <c r="U95" i="9"/>
  <c r="T50" i="10"/>
  <c r="U57" i="36"/>
  <c r="T57" i="36"/>
  <c r="U92" i="21"/>
  <c r="T92" i="21"/>
  <c r="U47" i="36"/>
  <c r="T47" i="36"/>
  <c r="T40" i="23"/>
  <c r="U40" i="23"/>
  <c r="T66" i="8"/>
  <c r="U66" i="8"/>
  <c r="U66" i="10"/>
  <c r="U30" i="1"/>
  <c r="U29" i="19"/>
  <c r="T29" i="19"/>
  <c r="U16" i="1"/>
  <c r="U46" i="7"/>
  <c r="U93" i="7"/>
  <c r="U30" i="23"/>
  <c r="T30" i="23"/>
  <c r="T28" i="26"/>
  <c r="U28" i="26"/>
  <c r="U16" i="28"/>
  <c r="T16" i="28"/>
  <c r="U95" i="28"/>
  <c r="Q74" i="1"/>
  <c r="U30" i="3"/>
  <c r="T31" i="4"/>
  <c r="U9" i="9"/>
  <c r="U95" i="13"/>
  <c r="U50" i="14"/>
  <c r="T89" i="1"/>
  <c r="E73" i="2"/>
  <c r="U20" i="9"/>
  <c r="T20" i="9"/>
  <c r="U40" i="40"/>
  <c r="T40" i="40"/>
  <c r="U47" i="21"/>
  <c r="T47" i="21"/>
  <c r="R73" i="11"/>
  <c r="T11" i="14"/>
  <c r="S73" i="14"/>
  <c r="U90" i="29"/>
  <c r="T90" i="29"/>
  <c r="T39" i="10"/>
  <c r="U90" i="12"/>
  <c r="T90" i="12"/>
  <c r="U13" i="13"/>
  <c r="U51" i="14"/>
  <c r="T51" i="14"/>
  <c r="U14" i="15"/>
  <c r="E17" i="2"/>
  <c r="T22" i="9"/>
  <c r="U22" i="9"/>
  <c r="E32" i="10"/>
  <c r="T20" i="21"/>
  <c r="U20" i="21"/>
  <c r="T49" i="14"/>
  <c r="U49" i="14"/>
  <c r="T10" i="28"/>
  <c r="U10" i="28"/>
  <c r="T57" i="12"/>
  <c r="U57" i="12"/>
  <c r="T15" i="4"/>
  <c r="U15" i="4"/>
  <c r="S74" i="4"/>
  <c r="T48" i="5"/>
  <c r="U48" i="5"/>
  <c r="R35" i="9"/>
  <c r="T24" i="13"/>
  <c r="U24" i="13"/>
  <c r="U14" i="12"/>
  <c r="T19" i="1"/>
  <c r="T37" i="5"/>
  <c r="U37" i="5"/>
  <c r="S69" i="14"/>
  <c r="T47" i="7"/>
  <c r="U47" i="7"/>
  <c r="T89" i="7"/>
  <c r="U92" i="9"/>
  <c r="U95" i="11"/>
  <c r="U46" i="12"/>
  <c r="T50" i="30"/>
  <c r="U50" i="40"/>
  <c r="T50" i="40"/>
  <c r="S73" i="1"/>
  <c r="T9" i="2"/>
  <c r="S17" i="3"/>
  <c r="T22" i="3"/>
  <c r="U13" i="4"/>
  <c r="T13" i="4"/>
  <c r="T20" i="4"/>
  <c r="U22" i="5"/>
  <c r="T22" i="5"/>
  <c r="T34" i="5"/>
  <c r="U34" i="5"/>
  <c r="U72" i="5"/>
  <c r="S17" i="6"/>
  <c r="T39" i="7"/>
  <c r="U39" i="7"/>
  <c r="T90" i="7"/>
  <c r="U90" i="7"/>
  <c r="T28" i="8"/>
  <c r="T49" i="13"/>
  <c r="T15" i="17"/>
  <c r="T45" i="18"/>
  <c r="U72" i="20"/>
  <c r="T72" i="20"/>
  <c r="T48" i="21"/>
  <c r="U48" i="21"/>
  <c r="U10" i="25"/>
  <c r="U88" i="28"/>
  <c r="T88" i="28"/>
  <c r="T92" i="28"/>
  <c r="U92" i="28"/>
  <c r="U65" i="36"/>
  <c r="U93" i="39"/>
  <c r="R73" i="1"/>
  <c r="U9" i="6"/>
  <c r="T23" i="7"/>
  <c r="P73" i="7"/>
  <c r="T13" i="8"/>
  <c r="E68" i="8"/>
  <c r="E73" i="9"/>
  <c r="S73" i="12"/>
  <c r="E26" i="13"/>
  <c r="R17" i="16"/>
  <c r="U41" i="16"/>
  <c r="T41" i="16"/>
  <c r="T90" i="17"/>
  <c r="U34" i="18"/>
  <c r="T37" i="18"/>
  <c r="U67" i="22"/>
  <c r="U90" i="23"/>
  <c r="T90" i="23"/>
  <c r="U94" i="24"/>
  <c r="T94" i="24"/>
  <c r="Q26" i="30"/>
  <c r="S26" i="30"/>
  <c r="R35" i="32"/>
  <c r="Q42" i="32"/>
  <c r="T25" i="35"/>
  <c r="U25" i="35"/>
  <c r="T40" i="35"/>
  <c r="U71" i="35"/>
  <c r="T46" i="40"/>
  <c r="U46" i="40"/>
  <c r="T41" i="19"/>
  <c r="U41" i="19"/>
  <c r="U60" i="20"/>
  <c r="Q68" i="20"/>
  <c r="S68" i="20"/>
  <c r="S87" i="3"/>
  <c r="U9" i="5"/>
  <c r="Q17" i="9"/>
  <c r="S17" i="9"/>
  <c r="T96" i="19"/>
  <c r="U21" i="23"/>
  <c r="U57" i="5"/>
  <c r="U13" i="2"/>
  <c r="U28" i="4"/>
  <c r="T93" i="5"/>
  <c r="U51" i="7"/>
  <c r="T91" i="17"/>
  <c r="U91" i="17"/>
  <c r="T11" i="18"/>
  <c r="U11" i="18"/>
  <c r="U25" i="20"/>
  <c r="Q17" i="23"/>
  <c r="U67" i="23"/>
  <c r="T67" i="23"/>
  <c r="T16" i="26"/>
  <c r="T44" i="27"/>
  <c r="U44" i="27"/>
  <c r="T58" i="36"/>
  <c r="U58" i="36"/>
  <c r="T64" i="4"/>
  <c r="U64" i="4"/>
  <c r="U30" i="5"/>
  <c r="U54" i="5"/>
  <c r="T94" i="5"/>
  <c r="U94" i="5"/>
  <c r="U38" i="13"/>
  <c r="T38" i="13"/>
  <c r="U92" i="14"/>
  <c r="T92" i="14"/>
  <c r="U39" i="15"/>
  <c r="T39" i="15"/>
  <c r="T13" i="16"/>
  <c r="U29" i="16"/>
  <c r="P74" i="16"/>
  <c r="R74" i="16"/>
  <c r="T14" i="20"/>
  <c r="U14" i="20"/>
  <c r="U21" i="20"/>
  <c r="U29" i="20"/>
  <c r="U53" i="20"/>
  <c r="U16" i="21"/>
  <c r="U31" i="23"/>
  <c r="T31" i="23"/>
  <c r="T14" i="25"/>
  <c r="P74" i="25"/>
  <c r="T13" i="26"/>
  <c r="U13" i="26"/>
  <c r="Q74" i="27"/>
  <c r="T16" i="29"/>
  <c r="U90" i="32"/>
  <c r="T45" i="35"/>
  <c r="U45" i="35"/>
  <c r="T53" i="35"/>
  <c r="U53" i="35"/>
  <c r="U53" i="37"/>
  <c r="T53" i="37"/>
  <c r="T22" i="39"/>
  <c r="U22" i="39"/>
  <c r="U45" i="7"/>
  <c r="T45" i="7"/>
  <c r="U16" i="9"/>
  <c r="T16" i="9"/>
  <c r="T12" i="9"/>
  <c r="U12" i="9"/>
  <c r="U44" i="18"/>
  <c r="T44" i="18"/>
  <c r="U34" i="4"/>
  <c r="U40" i="10"/>
  <c r="T45" i="11"/>
  <c r="P73" i="15"/>
  <c r="T14" i="16"/>
  <c r="U14" i="16"/>
  <c r="U71" i="17"/>
  <c r="T71" i="17"/>
  <c r="S17" i="20"/>
  <c r="U45" i="20"/>
  <c r="U40" i="21"/>
  <c r="T10" i="23"/>
  <c r="T9" i="26"/>
  <c r="U9" i="26"/>
  <c r="U45" i="28"/>
  <c r="T45" i="28"/>
  <c r="U48" i="32"/>
  <c r="T48" i="32"/>
  <c r="T90" i="22"/>
  <c r="T22" i="24"/>
  <c r="U63" i="24"/>
  <c r="T63" i="24"/>
  <c r="T9" i="29"/>
  <c r="U9" i="29"/>
  <c r="T91" i="11"/>
  <c r="U91" i="11"/>
  <c r="T46" i="1"/>
  <c r="U46" i="1"/>
  <c r="U23" i="10"/>
  <c r="T63" i="10"/>
  <c r="T89" i="12"/>
  <c r="U64" i="16"/>
  <c r="T64" i="16"/>
  <c r="T20" i="2"/>
  <c r="E26" i="5"/>
  <c r="U94" i="1"/>
  <c r="T94" i="1"/>
  <c r="U44" i="6"/>
  <c r="U9" i="1"/>
  <c r="P35" i="1"/>
  <c r="U37" i="2"/>
  <c r="T37" i="2"/>
  <c r="T52" i="2"/>
  <c r="T95" i="2"/>
  <c r="T15" i="3"/>
  <c r="T28" i="1"/>
  <c r="T90" i="1"/>
  <c r="U21" i="2"/>
  <c r="T48" i="2"/>
  <c r="U96" i="2"/>
  <c r="T96" i="2"/>
  <c r="U15" i="5"/>
  <c r="T15" i="5"/>
  <c r="T14" i="9"/>
  <c r="U23" i="9"/>
  <c r="T23" i="9"/>
  <c r="U53" i="11"/>
  <c r="T14" i="1"/>
  <c r="R55" i="1"/>
  <c r="Q74" i="2"/>
  <c r="S74" i="2"/>
  <c r="Q87" i="2"/>
  <c r="T93" i="3"/>
  <c r="T23" i="5"/>
  <c r="U23" i="5"/>
  <c r="U46" i="5"/>
  <c r="U37" i="6"/>
  <c r="Q35" i="7"/>
  <c r="S35" i="7"/>
  <c r="U40" i="7"/>
  <c r="T40" i="7"/>
  <c r="T64" i="8"/>
  <c r="T49" i="10"/>
  <c r="U49" i="10"/>
  <c r="U23" i="11"/>
  <c r="T23" i="11"/>
  <c r="U88" i="11"/>
  <c r="U34" i="13"/>
  <c r="T39" i="14"/>
  <c r="Q68" i="14"/>
  <c r="S68" i="14"/>
  <c r="U10" i="16"/>
  <c r="U92" i="16"/>
  <c r="T20" i="17"/>
  <c r="U20" i="17"/>
  <c r="Q35" i="17"/>
  <c r="S35" i="17"/>
  <c r="U39" i="1"/>
  <c r="S55" i="1"/>
  <c r="T19" i="3"/>
  <c r="U51" i="3"/>
  <c r="P55" i="3"/>
  <c r="U21" i="4"/>
  <c r="U30" i="8"/>
  <c r="T30" i="8"/>
  <c r="U95" i="8"/>
  <c r="S73" i="9"/>
  <c r="U13" i="10"/>
  <c r="T21" i="10"/>
  <c r="T45" i="10"/>
  <c r="U45" i="10"/>
  <c r="U30" i="13"/>
  <c r="U58" i="13"/>
  <c r="U40" i="14"/>
  <c r="T40" i="14"/>
  <c r="U65" i="14"/>
  <c r="T65" i="14"/>
  <c r="T67" i="15"/>
  <c r="E42" i="16"/>
  <c r="U12" i="17"/>
  <c r="P26" i="19"/>
  <c r="U58" i="19"/>
  <c r="Q73" i="19"/>
  <c r="T72" i="25"/>
  <c r="T88" i="25"/>
  <c r="T50" i="2"/>
  <c r="U50" i="2"/>
  <c r="U88" i="7"/>
  <c r="T88" i="7"/>
  <c r="U38" i="10"/>
  <c r="S17" i="14"/>
  <c r="U91" i="2"/>
  <c r="T91" i="2"/>
  <c r="U63" i="17"/>
  <c r="T63" i="17"/>
  <c r="T25" i="18"/>
  <c r="U40" i="1"/>
  <c r="T47" i="1"/>
  <c r="T71" i="1"/>
  <c r="E74" i="1"/>
  <c r="S55" i="3"/>
  <c r="Q55" i="3"/>
  <c r="T11" i="6"/>
  <c r="U11" i="6"/>
  <c r="T52" i="8"/>
  <c r="T48" i="17"/>
  <c r="U48" i="17"/>
  <c r="T20" i="22"/>
  <c r="U20" i="22"/>
  <c r="E68" i="23"/>
  <c r="U94" i="23"/>
  <c r="T11" i="24"/>
  <c r="U11" i="24"/>
  <c r="U39" i="24"/>
  <c r="T39" i="24"/>
  <c r="P17" i="28"/>
  <c r="T54" i="28"/>
  <c r="U54" i="28"/>
  <c r="U13" i="34"/>
  <c r="U20" i="38"/>
  <c r="T20" i="38"/>
  <c r="E42" i="3"/>
  <c r="T71" i="5"/>
  <c r="U10" i="6"/>
  <c r="S17" i="7"/>
  <c r="Q32" i="7"/>
  <c r="P55" i="7"/>
  <c r="Q73" i="7"/>
  <c r="T46" i="8"/>
  <c r="T31" i="11"/>
  <c r="S17" i="12"/>
  <c r="E68" i="12"/>
  <c r="R17" i="15"/>
  <c r="U71" i="15"/>
  <c r="T71" i="15"/>
  <c r="T91" i="15"/>
  <c r="U91" i="15"/>
  <c r="T34" i="18"/>
  <c r="T38" i="18"/>
  <c r="U38" i="18"/>
  <c r="U30" i="20"/>
  <c r="T30" i="20"/>
  <c r="Q35" i="22"/>
  <c r="S73" i="24"/>
  <c r="T38" i="28"/>
  <c r="U38" i="28"/>
  <c r="P17" i="29"/>
  <c r="S73" i="33"/>
  <c r="U22" i="35"/>
  <c r="T22" i="35"/>
  <c r="T12" i="37"/>
  <c r="U12" i="37"/>
  <c r="Q35" i="40"/>
  <c r="S75" i="1"/>
  <c r="S35" i="2"/>
  <c r="E61" i="3"/>
  <c r="E32" i="4"/>
  <c r="E26" i="6"/>
  <c r="S73" i="7"/>
  <c r="E17" i="8"/>
  <c r="R42" i="8"/>
  <c r="R74" i="8"/>
  <c r="Q87" i="8"/>
  <c r="E68" i="9"/>
  <c r="R17" i="10"/>
  <c r="T22" i="12"/>
  <c r="R74" i="13"/>
  <c r="Q74" i="16"/>
  <c r="Q73" i="18"/>
  <c r="U71" i="19"/>
  <c r="T54" i="20"/>
  <c r="U54" i="20"/>
  <c r="Q35" i="21"/>
  <c r="T34" i="23"/>
  <c r="U34" i="23"/>
  <c r="S35" i="24"/>
  <c r="E68" i="24"/>
  <c r="S74" i="25"/>
  <c r="R87" i="25"/>
  <c r="S35" i="26"/>
  <c r="U48" i="26"/>
  <c r="T48" i="26"/>
  <c r="R73" i="27"/>
  <c r="P73" i="28"/>
  <c r="T37" i="29"/>
  <c r="U37" i="29"/>
  <c r="U24" i="30"/>
  <c r="T24" i="30"/>
  <c r="E32" i="30"/>
  <c r="E42" i="32"/>
  <c r="Q74" i="32"/>
  <c r="T89" i="36"/>
  <c r="U89" i="36"/>
  <c r="R74" i="38"/>
  <c r="T96" i="38"/>
  <c r="U96" i="38"/>
  <c r="T24" i="39"/>
  <c r="U24" i="39"/>
  <c r="T24" i="40"/>
  <c r="U24" i="40"/>
  <c r="T107" i="32"/>
  <c r="U107" i="32"/>
  <c r="U102" i="23"/>
  <c r="T102" i="23"/>
  <c r="U10" i="2"/>
  <c r="Q73" i="2"/>
  <c r="P17" i="4"/>
  <c r="P35" i="4"/>
  <c r="T22" i="6"/>
  <c r="T53" i="6"/>
  <c r="P35" i="8"/>
  <c r="Q74" i="8"/>
  <c r="T37" i="9"/>
  <c r="U10" i="10"/>
  <c r="Q17" i="10"/>
  <c r="P42" i="13"/>
  <c r="R87" i="13"/>
  <c r="U30" i="15"/>
  <c r="T30" i="15"/>
  <c r="R87" i="16"/>
  <c r="U53" i="19"/>
  <c r="T53" i="19"/>
  <c r="R35" i="21"/>
  <c r="R87" i="23"/>
  <c r="T96" i="26"/>
  <c r="U96" i="26"/>
  <c r="S73" i="27"/>
  <c r="E61" i="31"/>
  <c r="S42" i="33"/>
  <c r="T91" i="33"/>
  <c r="U91" i="33"/>
  <c r="S69" i="34"/>
  <c r="S73" i="34"/>
  <c r="U11" i="35"/>
  <c r="T11" i="35"/>
  <c r="E69" i="36"/>
  <c r="U112" i="30"/>
  <c r="T112" i="30"/>
  <c r="U93" i="35"/>
  <c r="T93" i="35"/>
  <c r="P74" i="39"/>
  <c r="E17" i="1"/>
  <c r="U53" i="1"/>
  <c r="Q17" i="2"/>
  <c r="T13" i="3"/>
  <c r="T23" i="3"/>
  <c r="T94" i="3"/>
  <c r="P32" i="4"/>
  <c r="R35" i="4"/>
  <c r="U46" i="4"/>
  <c r="U54" i="4"/>
  <c r="T96" i="4"/>
  <c r="U14" i="6"/>
  <c r="T22" i="7"/>
  <c r="U53" i="7"/>
  <c r="T10" i="8"/>
  <c r="R35" i="8"/>
  <c r="U46" i="8"/>
  <c r="S74" i="8"/>
  <c r="T88" i="8"/>
  <c r="U44" i="9"/>
  <c r="T94" i="9"/>
  <c r="E68" i="10"/>
  <c r="S75" i="10"/>
  <c r="U31" i="11"/>
  <c r="T72" i="11"/>
  <c r="T45" i="12"/>
  <c r="T53" i="12"/>
  <c r="R17" i="13"/>
  <c r="E32" i="13"/>
  <c r="P35" i="13"/>
  <c r="T72" i="13"/>
  <c r="U29" i="14"/>
  <c r="U88" i="14"/>
  <c r="T88" i="14"/>
  <c r="U95" i="15"/>
  <c r="U23" i="16"/>
  <c r="T88" i="16"/>
  <c r="T23" i="17"/>
  <c r="E42" i="17"/>
  <c r="T57" i="17"/>
  <c r="T39" i="18"/>
  <c r="U39" i="18"/>
  <c r="P17" i="19"/>
  <c r="E74" i="19"/>
  <c r="E17" i="21"/>
  <c r="U58" i="21"/>
  <c r="U40" i="22"/>
  <c r="U60" i="22"/>
  <c r="U51" i="24"/>
  <c r="U12" i="25"/>
  <c r="T12" i="25"/>
  <c r="U93" i="25"/>
  <c r="T93" i="25"/>
  <c r="T20" i="26"/>
  <c r="S75" i="27"/>
  <c r="U19" i="28"/>
  <c r="T19" i="28"/>
  <c r="T41" i="31"/>
  <c r="U11" i="32"/>
  <c r="T95" i="34"/>
  <c r="U95" i="34"/>
  <c r="T46" i="36"/>
  <c r="T63" i="36"/>
  <c r="U63" i="36"/>
  <c r="R73" i="37"/>
  <c r="T44" i="39"/>
  <c r="U44" i="39"/>
  <c r="Q74" i="39"/>
  <c r="U106" i="31"/>
  <c r="T106" i="31"/>
  <c r="U91" i="34"/>
  <c r="T91" i="34"/>
  <c r="P35" i="3"/>
  <c r="R74" i="5"/>
  <c r="S74" i="6"/>
  <c r="P68" i="7"/>
  <c r="P17" i="8"/>
  <c r="E32" i="11"/>
  <c r="Q35" i="11"/>
  <c r="S17" i="13"/>
  <c r="S35" i="13"/>
  <c r="S42" i="13"/>
  <c r="U34" i="14"/>
  <c r="U53" i="14"/>
  <c r="T53" i="14"/>
  <c r="P87" i="14"/>
  <c r="R26" i="15"/>
  <c r="R74" i="15"/>
  <c r="U23" i="17"/>
  <c r="Q17" i="19"/>
  <c r="E26" i="19"/>
  <c r="Q32" i="21"/>
  <c r="P73" i="21"/>
  <c r="E61" i="22"/>
  <c r="T25" i="26"/>
  <c r="U25" i="26"/>
  <c r="U71" i="27"/>
  <c r="T64" i="28"/>
  <c r="U64" i="28"/>
  <c r="U31" i="32"/>
  <c r="T31" i="32"/>
  <c r="T51" i="34"/>
  <c r="U51" i="34"/>
  <c r="R74" i="39"/>
  <c r="U41" i="40"/>
  <c r="T41" i="40"/>
  <c r="P73" i="4"/>
  <c r="U38" i="7"/>
  <c r="U23" i="12"/>
  <c r="P74" i="12"/>
  <c r="Q74" i="14"/>
  <c r="P42" i="16"/>
  <c r="P74" i="19"/>
  <c r="P73" i="20"/>
  <c r="U90" i="20"/>
  <c r="T90" i="20"/>
  <c r="T23" i="23"/>
  <c r="U23" i="23"/>
  <c r="P87" i="24"/>
  <c r="Q35" i="27"/>
  <c r="U66" i="31"/>
  <c r="T66" i="31"/>
  <c r="U64" i="34"/>
  <c r="T64" i="34"/>
  <c r="U34" i="38"/>
  <c r="E26" i="4"/>
  <c r="Q42" i="5"/>
  <c r="E42" i="6"/>
  <c r="E42" i="7"/>
  <c r="E61" i="7"/>
  <c r="U34" i="9"/>
  <c r="E74" i="10"/>
  <c r="P17" i="11"/>
  <c r="E35" i="15"/>
  <c r="U9" i="18"/>
  <c r="T9" i="18"/>
  <c r="E74" i="18"/>
  <c r="P35" i="20"/>
  <c r="Q73" i="20"/>
  <c r="P17" i="21"/>
  <c r="T37" i="21"/>
  <c r="U96" i="22"/>
  <c r="T96" i="22"/>
  <c r="P74" i="24"/>
  <c r="P35" i="25"/>
  <c r="T13" i="27"/>
  <c r="U13" i="27"/>
  <c r="U28" i="27"/>
  <c r="T28" i="27"/>
  <c r="Q68" i="27"/>
  <c r="E74" i="27"/>
  <c r="T10" i="33"/>
  <c r="U10" i="33"/>
  <c r="U13" i="33"/>
  <c r="S35" i="34"/>
  <c r="T59" i="34"/>
  <c r="T71" i="37"/>
  <c r="U49" i="38"/>
  <c r="R42" i="1"/>
  <c r="E74" i="2"/>
  <c r="Q74" i="3"/>
  <c r="E17" i="5"/>
  <c r="R35" i="5"/>
  <c r="E73" i="5"/>
  <c r="U46" i="6"/>
  <c r="E42" i="9"/>
  <c r="S74" i="9"/>
  <c r="U53" i="10"/>
  <c r="E61" i="10"/>
  <c r="T44" i="11"/>
  <c r="U44" i="11"/>
  <c r="T16" i="15"/>
  <c r="R73" i="16"/>
  <c r="P35" i="17"/>
  <c r="T47" i="17"/>
  <c r="U47" i="17"/>
  <c r="E17" i="18"/>
  <c r="U15" i="19"/>
  <c r="T15" i="19"/>
  <c r="U93" i="19"/>
  <c r="T93" i="19"/>
  <c r="S73" i="20"/>
  <c r="U34" i="22"/>
  <c r="P74" i="22"/>
  <c r="Q87" i="22"/>
  <c r="T12" i="23"/>
  <c r="U12" i="23"/>
  <c r="P35" i="23"/>
  <c r="Q17" i="24"/>
  <c r="Q68" i="28"/>
  <c r="E61" i="37"/>
  <c r="T91" i="37"/>
  <c r="U91" i="37"/>
  <c r="T11" i="38"/>
  <c r="U11" i="38"/>
  <c r="U19" i="38"/>
  <c r="T19" i="38"/>
  <c r="U67" i="38"/>
  <c r="T67" i="38"/>
  <c r="E82" i="36"/>
  <c r="S35" i="1"/>
  <c r="T34" i="2"/>
  <c r="T40" i="3"/>
  <c r="T47" i="3"/>
  <c r="T67" i="3"/>
  <c r="T44" i="4"/>
  <c r="S73" i="6"/>
  <c r="U16" i="7"/>
  <c r="R74" i="7"/>
  <c r="S87" i="7"/>
  <c r="U34" i="8"/>
  <c r="T38" i="9"/>
  <c r="T72" i="9"/>
  <c r="P26" i="10"/>
  <c r="Q17" i="11"/>
  <c r="T29" i="11"/>
  <c r="U59" i="11"/>
  <c r="T16" i="12"/>
  <c r="U66" i="12"/>
  <c r="T92" i="12"/>
  <c r="T48" i="13"/>
  <c r="T93" i="14"/>
  <c r="S35" i="15"/>
  <c r="T58" i="15"/>
  <c r="R35" i="16"/>
  <c r="U40" i="16"/>
  <c r="U9" i="17"/>
  <c r="T39" i="17"/>
  <c r="U51" i="17"/>
  <c r="U67" i="17"/>
  <c r="R73" i="17"/>
  <c r="R17" i="18"/>
  <c r="T52" i="18"/>
  <c r="U72" i="18"/>
  <c r="Q74" i="18"/>
  <c r="T11" i="19"/>
  <c r="P42" i="19"/>
  <c r="T10" i="21"/>
  <c r="U37" i="21"/>
  <c r="T71" i="21"/>
  <c r="T11" i="22"/>
  <c r="U11" i="22"/>
  <c r="U22" i="22"/>
  <c r="T54" i="22"/>
  <c r="T66" i="22"/>
  <c r="T16" i="23"/>
  <c r="T48" i="25"/>
  <c r="U48" i="25"/>
  <c r="U38" i="26"/>
  <c r="U52" i="28"/>
  <c r="T20" i="29"/>
  <c r="U20" i="29"/>
  <c r="T66" i="30"/>
  <c r="U66" i="30"/>
  <c r="S74" i="30"/>
  <c r="T24" i="31"/>
  <c r="U24" i="31"/>
  <c r="U31" i="31"/>
  <c r="T44" i="35"/>
  <c r="U44" i="35"/>
  <c r="T94" i="35"/>
  <c r="R73" i="40"/>
  <c r="U90" i="40"/>
  <c r="T90" i="40"/>
  <c r="E82" i="40"/>
  <c r="R69" i="1"/>
  <c r="P26" i="2"/>
  <c r="U11" i="3"/>
  <c r="R17" i="3"/>
  <c r="S35" i="5"/>
  <c r="T89" i="5"/>
  <c r="U50" i="6"/>
  <c r="T11" i="1"/>
  <c r="S69" i="1"/>
  <c r="Q26" i="2"/>
  <c r="S68" i="2"/>
  <c r="P74" i="2"/>
  <c r="T71" i="4"/>
  <c r="P17" i="5"/>
  <c r="P73" i="5"/>
  <c r="E32" i="6"/>
  <c r="R35" i="6"/>
  <c r="E17" i="7"/>
  <c r="S42" i="9"/>
  <c r="E42" i="10"/>
  <c r="E17" i="12"/>
  <c r="U37" i="13"/>
  <c r="R35" i="14"/>
  <c r="U52" i="16"/>
  <c r="T52" i="16"/>
  <c r="E68" i="17"/>
  <c r="Q17" i="18"/>
  <c r="U41" i="18"/>
  <c r="T41" i="18"/>
  <c r="R74" i="18"/>
  <c r="T51" i="19"/>
  <c r="U51" i="19"/>
  <c r="U15" i="21"/>
  <c r="T15" i="21"/>
  <c r="U29" i="25"/>
  <c r="T29" i="25"/>
  <c r="R32" i="25"/>
  <c r="T34" i="26"/>
  <c r="S73" i="26"/>
  <c r="E17" i="28"/>
  <c r="U53" i="28"/>
  <c r="T53" i="28"/>
  <c r="T64" i="29"/>
  <c r="U64" i="29"/>
  <c r="E74" i="32"/>
  <c r="U21" i="34"/>
  <c r="T21" i="34"/>
  <c r="E68" i="35"/>
  <c r="U38" i="39"/>
  <c r="T38" i="39"/>
  <c r="T63" i="39"/>
  <c r="U63" i="39"/>
  <c r="T108" i="40"/>
  <c r="U108" i="40"/>
  <c r="T111" i="1"/>
  <c r="U111" i="1"/>
  <c r="Q73" i="3"/>
  <c r="U53" i="4"/>
  <c r="T34" i="11"/>
  <c r="P68" i="11"/>
  <c r="T10" i="12"/>
  <c r="R69" i="12"/>
  <c r="R73" i="12"/>
  <c r="R17" i="14"/>
  <c r="U10" i="15"/>
  <c r="R73" i="15"/>
  <c r="R75" i="15"/>
  <c r="T10" i="16"/>
  <c r="S17" i="16"/>
  <c r="T22" i="18"/>
  <c r="P73" i="19"/>
  <c r="U10" i="20"/>
  <c r="S42" i="22"/>
  <c r="R17" i="25"/>
  <c r="U91" i="29"/>
  <c r="T91" i="29"/>
  <c r="U31" i="30"/>
  <c r="T31" i="30"/>
  <c r="R42" i="30"/>
  <c r="U13" i="31"/>
  <c r="T13" i="31"/>
  <c r="Q26" i="33"/>
  <c r="U29" i="35"/>
  <c r="T29" i="35"/>
  <c r="U31" i="39"/>
  <c r="T31" i="39"/>
  <c r="U51" i="39"/>
  <c r="T51" i="39"/>
  <c r="U90" i="33"/>
  <c r="T90" i="33"/>
  <c r="T10" i="34"/>
  <c r="U10" i="35"/>
  <c r="T13" i="35"/>
  <c r="R74" i="36"/>
  <c r="U96" i="36"/>
  <c r="T96" i="36"/>
  <c r="T22" i="37"/>
  <c r="T30" i="37"/>
  <c r="T46" i="37"/>
  <c r="U46" i="37"/>
  <c r="U14" i="28"/>
  <c r="T14" i="28"/>
  <c r="P17" i="35"/>
  <c r="U34" i="36"/>
  <c r="R87" i="36"/>
  <c r="P35" i="40"/>
  <c r="R17" i="17"/>
  <c r="T46" i="19"/>
  <c r="T88" i="19"/>
  <c r="R74" i="20"/>
  <c r="T34" i="21"/>
  <c r="R73" i="21"/>
  <c r="U92" i="22"/>
  <c r="E61" i="23"/>
  <c r="U14" i="24"/>
  <c r="S74" i="24"/>
  <c r="T92" i="24"/>
  <c r="Q73" i="25"/>
  <c r="P74" i="27"/>
  <c r="E55" i="28"/>
  <c r="T58" i="28"/>
  <c r="Q32" i="29"/>
  <c r="S75" i="29"/>
  <c r="R42" i="32"/>
  <c r="U65" i="32"/>
  <c r="R74" i="32"/>
  <c r="U21" i="33"/>
  <c r="E26" i="33"/>
  <c r="P74" i="34"/>
  <c r="U31" i="35"/>
  <c r="R26" i="36"/>
  <c r="U37" i="36"/>
  <c r="U45" i="36"/>
  <c r="T45" i="36"/>
  <c r="U59" i="36"/>
  <c r="U50" i="38"/>
  <c r="S69" i="38"/>
  <c r="S73" i="38"/>
  <c r="T20" i="39"/>
  <c r="Q35" i="39"/>
  <c r="R73" i="39"/>
  <c r="Q17" i="40"/>
  <c r="U21" i="40"/>
  <c r="E97" i="21"/>
  <c r="P73" i="31"/>
  <c r="T95" i="32"/>
  <c r="Q74" i="34"/>
  <c r="P74" i="35"/>
  <c r="P87" i="40"/>
  <c r="P115" i="40" s="1"/>
  <c r="T108" i="25"/>
  <c r="U108" i="25"/>
  <c r="R97" i="9"/>
  <c r="L114" i="9"/>
  <c r="R114" i="9" s="1"/>
  <c r="S73" i="13"/>
  <c r="S74" i="14"/>
  <c r="U23" i="15"/>
  <c r="R26" i="16"/>
  <c r="Q68" i="16"/>
  <c r="E26" i="17"/>
  <c r="R35" i="18"/>
  <c r="E55" i="18"/>
  <c r="P35" i="19"/>
  <c r="U38" i="21"/>
  <c r="E68" i="21"/>
  <c r="R74" i="26"/>
  <c r="P87" i="26"/>
  <c r="P35" i="28"/>
  <c r="Q73" i="28"/>
  <c r="S17" i="29"/>
  <c r="U11" i="30"/>
  <c r="T11" i="30"/>
  <c r="P17" i="31"/>
  <c r="S73" i="31"/>
  <c r="Q74" i="35"/>
  <c r="E17" i="37"/>
  <c r="E17" i="38"/>
  <c r="P35" i="38"/>
  <c r="U91" i="39"/>
  <c r="T91" i="39"/>
  <c r="T107" i="20"/>
  <c r="U107" i="20"/>
  <c r="T98" i="14"/>
  <c r="U98" i="14"/>
  <c r="T105" i="14"/>
  <c r="U105" i="14"/>
  <c r="R17" i="22"/>
  <c r="S35" i="22"/>
  <c r="R73" i="22"/>
  <c r="R74" i="23"/>
  <c r="P26" i="24"/>
  <c r="U38" i="24"/>
  <c r="E26" i="26"/>
  <c r="U38" i="27"/>
  <c r="U41" i="27"/>
  <c r="T53" i="27"/>
  <c r="T88" i="27"/>
  <c r="Q35" i="28"/>
  <c r="U10" i="29"/>
  <c r="R17" i="29"/>
  <c r="T40" i="30"/>
  <c r="T48" i="30"/>
  <c r="S17" i="31"/>
  <c r="T93" i="31"/>
  <c r="T46" i="32"/>
  <c r="T54" i="32"/>
  <c r="S87" i="32"/>
  <c r="Q87" i="33"/>
  <c r="T34" i="34"/>
  <c r="T41" i="34"/>
  <c r="T49" i="34"/>
  <c r="S74" i="34"/>
  <c r="T57" i="35"/>
  <c r="R74" i="35"/>
  <c r="U10" i="37"/>
  <c r="S35" i="37"/>
  <c r="S35" i="38"/>
  <c r="R75" i="38"/>
  <c r="T90" i="38"/>
  <c r="U13" i="39"/>
  <c r="P17" i="39"/>
  <c r="U47" i="39"/>
  <c r="T59" i="39"/>
  <c r="E68" i="39"/>
  <c r="T94" i="39"/>
  <c r="E32" i="32"/>
  <c r="R35" i="38"/>
  <c r="S75" i="38"/>
  <c r="Q17" i="39"/>
  <c r="Q32" i="39"/>
  <c r="T52" i="39"/>
  <c r="U52" i="39"/>
  <c r="U71" i="39"/>
  <c r="U105" i="32"/>
  <c r="T105" i="32"/>
  <c r="U107" i="24"/>
  <c r="T107" i="24"/>
  <c r="U100" i="15"/>
  <c r="T112" i="9"/>
  <c r="U104" i="5"/>
  <c r="T104" i="5"/>
  <c r="U99" i="37"/>
  <c r="U104" i="36"/>
  <c r="U106" i="29"/>
  <c r="U103" i="12"/>
  <c r="T103" i="12"/>
  <c r="E17" i="20"/>
  <c r="R35" i="20"/>
  <c r="E35" i="21"/>
  <c r="P68" i="21"/>
  <c r="U71" i="21"/>
  <c r="R17" i="23"/>
  <c r="S35" i="23"/>
  <c r="U16" i="24"/>
  <c r="U30" i="29"/>
  <c r="T30" i="29"/>
  <c r="U49" i="29"/>
  <c r="T49" i="29"/>
  <c r="E74" i="29"/>
  <c r="U71" i="30"/>
  <c r="E68" i="31"/>
  <c r="E73" i="32"/>
  <c r="U89" i="32"/>
  <c r="T89" i="32"/>
  <c r="T22" i="33"/>
  <c r="U72" i="33"/>
  <c r="E73" i="34"/>
  <c r="P35" i="35"/>
  <c r="E73" i="35"/>
  <c r="E61" i="36"/>
  <c r="T47" i="37"/>
  <c r="U51" i="37"/>
  <c r="S73" i="37"/>
  <c r="S17" i="38"/>
  <c r="T21" i="39"/>
  <c r="P26" i="40"/>
  <c r="U49" i="40"/>
  <c r="T98" i="28"/>
  <c r="U98" i="28"/>
  <c r="U98" i="27"/>
  <c r="T98" i="27"/>
  <c r="U105" i="17"/>
  <c r="T112" i="17"/>
  <c r="T110" i="12"/>
  <c r="S17" i="32"/>
  <c r="U59" i="32"/>
  <c r="T59" i="32"/>
  <c r="U11" i="39"/>
  <c r="T11" i="39"/>
  <c r="E35" i="40"/>
  <c r="T112" i="16"/>
  <c r="U112" i="16"/>
  <c r="R73" i="24"/>
  <c r="R35" i="25"/>
  <c r="R74" i="25"/>
  <c r="U34" i="26"/>
  <c r="E73" i="26"/>
  <c r="T34" i="31"/>
  <c r="T71" i="31"/>
  <c r="T14" i="32"/>
  <c r="E35" i="33"/>
  <c r="P42" i="33"/>
  <c r="R69" i="33"/>
  <c r="R35" i="34"/>
  <c r="R73" i="34"/>
  <c r="E17" i="35"/>
  <c r="R42" i="36"/>
  <c r="S17" i="37"/>
  <c r="S75" i="37"/>
  <c r="U10" i="38"/>
  <c r="T108" i="18"/>
  <c r="U108" i="18"/>
  <c r="T103" i="11"/>
  <c r="U103" i="11"/>
  <c r="U106" i="6"/>
  <c r="T106" i="6"/>
  <c r="N114" i="40"/>
  <c r="N115" i="40"/>
  <c r="T104" i="39"/>
  <c r="U107" i="36"/>
  <c r="T107" i="36"/>
  <c r="T104" i="31"/>
  <c r="U100" i="13"/>
  <c r="T100" i="13"/>
  <c r="U111" i="2"/>
  <c r="T111" i="2"/>
  <c r="U102" i="24"/>
  <c r="U105" i="4"/>
  <c r="T105" i="4"/>
  <c r="T71" i="20"/>
  <c r="P32" i="21"/>
  <c r="U23" i="22"/>
  <c r="E26" i="23"/>
  <c r="U51" i="23"/>
  <c r="U59" i="23"/>
  <c r="Q17" i="25"/>
  <c r="U40" i="25"/>
  <c r="T12" i="26"/>
  <c r="R42" i="26"/>
  <c r="U93" i="26"/>
  <c r="T51" i="27"/>
  <c r="U90" i="27"/>
  <c r="S17" i="28"/>
  <c r="Q42" i="30"/>
  <c r="E68" i="32"/>
  <c r="S75" i="32"/>
  <c r="S35" i="33"/>
  <c r="T40" i="34"/>
  <c r="T14" i="35"/>
  <c r="U14" i="35"/>
  <c r="Q17" i="35"/>
  <c r="P35" i="36"/>
  <c r="E42" i="39"/>
  <c r="E82" i="7"/>
  <c r="U107" i="35"/>
  <c r="E82" i="18"/>
  <c r="T99" i="31"/>
  <c r="U99" i="31"/>
  <c r="T104" i="19"/>
  <c r="U104" i="19"/>
  <c r="T110" i="18"/>
  <c r="U110" i="18"/>
  <c r="U110" i="7"/>
  <c r="T110" i="7"/>
  <c r="U101" i="6"/>
  <c r="T101" i="6"/>
  <c r="T103" i="18"/>
  <c r="U103" i="18"/>
  <c r="S74" i="17"/>
  <c r="T34" i="20"/>
  <c r="E42" i="20"/>
  <c r="R17" i="21"/>
  <c r="P42" i="22"/>
  <c r="S74" i="22"/>
  <c r="U71" i="23"/>
  <c r="R73" i="25"/>
  <c r="E17" i="26"/>
  <c r="R35" i="26"/>
  <c r="E32" i="29"/>
  <c r="E17" i="30"/>
  <c r="R87" i="31"/>
  <c r="U23" i="32"/>
  <c r="U71" i="33"/>
  <c r="T14" i="34"/>
  <c r="U37" i="34"/>
  <c r="U60" i="34"/>
  <c r="T60" i="34"/>
  <c r="S17" i="36"/>
  <c r="S35" i="36"/>
  <c r="E73" i="36"/>
  <c r="E35" i="39"/>
  <c r="E17" i="40"/>
  <c r="Q32" i="40"/>
  <c r="T102" i="32"/>
  <c r="U102" i="32"/>
  <c r="S17" i="34"/>
  <c r="T52" i="34"/>
  <c r="U52" i="34"/>
  <c r="R17" i="36"/>
  <c r="T100" i="21"/>
  <c r="U103" i="7"/>
  <c r="R35" i="29"/>
  <c r="U10" i="30"/>
  <c r="R42" i="39"/>
  <c r="T10" i="40"/>
  <c r="U10" i="40"/>
  <c r="U99" i="34"/>
  <c r="T109" i="32"/>
  <c r="U106" i="30"/>
  <c r="T106" i="30"/>
  <c r="U105" i="24"/>
  <c r="T105" i="24"/>
  <c r="T101" i="12"/>
  <c r="U101" i="12"/>
  <c r="E74" i="6"/>
  <c r="R17" i="7"/>
  <c r="E61" i="8"/>
  <c r="U61" i="8" s="1"/>
  <c r="S35" i="9"/>
  <c r="R35" i="12"/>
  <c r="T40" i="13"/>
  <c r="P74" i="14"/>
  <c r="U34" i="15"/>
  <c r="U38" i="15"/>
  <c r="T71" i="16"/>
  <c r="S17" i="17"/>
  <c r="U46" i="18"/>
  <c r="Q42" i="19"/>
  <c r="R74" i="19"/>
  <c r="S87" i="19"/>
  <c r="Q74" i="20"/>
  <c r="S73" i="21"/>
  <c r="E73" i="22"/>
  <c r="R74" i="24"/>
  <c r="U23" i="25"/>
  <c r="U10" i="26"/>
  <c r="S17" i="26"/>
  <c r="S17" i="27"/>
  <c r="E35" i="28"/>
  <c r="Q42" i="28"/>
  <c r="S35" i="29"/>
  <c r="S17" i="30"/>
  <c r="T11" i="34"/>
  <c r="U22" i="34"/>
  <c r="S17" i="35"/>
  <c r="R73" i="38"/>
  <c r="E32" i="39"/>
  <c r="R35" i="39"/>
  <c r="Q73" i="39"/>
  <c r="P17" i="40"/>
  <c r="U106" i="19"/>
  <c r="T106" i="19"/>
  <c r="J114" i="20"/>
  <c r="K114" i="20"/>
  <c r="F114" i="19"/>
  <c r="M114" i="17"/>
  <c r="S114" i="17" s="1"/>
  <c r="B114" i="16"/>
  <c r="D114" i="14"/>
  <c r="J114" i="10"/>
  <c r="R97" i="6"/>
  <c r="C114" i="2"/>
  <c r="E82" i="4"/>
  <c r="K114" i="27"/>
  <c r="G114" i="21"/>
  <c r="M114" i="19"/>
  <c r="S114" i="19" s="1"/>
  <c r="D114" i="18"/>
  <c r="J114" i="16"/>
  <c r="L114" i="14"/>
  <c r="R114" i="14" s="1"/>
  <c r="D114" i="13"/>
  <c r="T105" i="12"/>
  <c r="G114" i="11"/>
  <c r="H114" i="7"/>
  <c r="M114" i="5"/>
  <c r="S114" i="5" s="1"/>
  <c r="C114" i="4"/>
  <c r="E32" i="31"/>
  <c r="U11" i="34"/>
  <c r="U15" i="34"/>
  <c r="T23" i="37"/>
  <c r="T34" i="38"/>
  <c r="Q74" i="38"/>
  <c r="E26" i="39"/>
  <c r="E82" i="38"/>
  <c r="M114" i="38"/>
  <c r="S114" i="38" s="1"/>
  <c r="M114" i="32"/>
  <c r="S114" i="32" s="1"/>
  <c r="C114" i="31"/>
  <c r="H114" i="29"/>
  <c r="G114" i="23"/>
  <c r="J114" i="18"/>
  <c r="D114" i="15"/>
  <c r="B114" i="12"/>
  <c r="L114" i="11"/>
  <c r="R114" i="11" s="1"/>
  <c r="C114" i="6"/>
  <c r="I114" i="4"/>
  <c r="C114" i="17"/>
  <c r="U109" i="4"/>
  <c r="S75" i="26"/>
  <c r="P17" i="27"/>
  <c r="P74" i="28"/>
  <c r="R74" i="29"/>
  <c r="R35" i="31"/>
  <c r="U15" i="32"/>
  <c r="S73" i="32"/>
  <c r="S74" i="33"/>
  <c r="P26" i="34"/>
  <c r="P73" i="35"/>
  <c r="S73" i="36"/>
  <c r="U23" i="37"/>
  <c r="P74" i="37"/>
  <c r="S74" i="38"/>
  <c r="E74" i="39"/>
  <c r="R74" i="40"/>
  <c r="K114" i="40"/>
  <c r="B114" i="36"/>
  <c r="F114" i="31"/>
  <c r="I114" i="26"/>
  <c r="I114" i="23"/>
  <c r="L114" i="18"/>
  <c r="R114" i="18" s="1"/>
  <c r="D114" i="17"/>
  <c r="D114" i="12"/>
  <c r="N114" i="12"/>
  <c r="R97" i="11"/>
  <c r="K114" i="4"/>
  <c r="Q74" i="28"/>
  <c r="T31" i="29"/>
  <c r="S74" i="29"/>
  <c r="R87" i="29"/>
  <c r="S35" i="31"/>
  <c r="S26" i="32"/>
  <c r="R73" i="32"/>
  <c r="T23" i="33"/>
  <c r="T23" i="34"/>
  <c r="T38" i="34"/>
  <c r="Q73" i="35"/>
  <c r="T38" i="36"/>
  <c r="S74" i="37"/>
  <c r="U34" i="39"/>
  <c r="E42" i="40"/>
  <c r="U53" i="40"/>
  <c r="S74" i="40"/>
  <c r="R87" i="40"/>
  <c r="L114" i="40"/>
  <c r="R114" i="40" s="1"/>
  <c r="C114" i="36"/>
  <c r="G114" i="31"/>
  <c r="B114" i="28"/>
  <c r="J114" i="26"/>
  <c r="C114" i="20"/>
  <c r="M114" i="18"/>
  <c r="S114" i="18" s="1"/>
  <c r="F114" i="17"/>
  <c r="T102" i="15"/>
  <c r="M114" i="13"/>
  <c r="S114" i="13" s="1"/>
  <c r="O114" i="12"/>
  <c r="S97" i="11"/>
  <c r="B114" i="10"/>
  <c r="U103" i="4"/>
  <c r="D114" i="36"/>
  <c r="H114" i="31"/>
  <c r="C114" i="28"/>
  <c r="K114" i="26"/>
  <c r="G114" i="25"/>
  <c r="K114" i="23"/>
  <c r="B114" i="22"/>
  <c r="R97" i="18"/>
  <c r="G114" i="17"/>
  <c r="I114" i="15"/>
  <c r="U109" i="15"/>
  <c r="G114" i="12"/>
  <c r="C114" i="10"/>
  <c r="H114" i="8"/>
  <c r="H114" i="6"/>
  <c r="M114" i="4"/>
  <c r="S114" i="4" s="1"/>
  <c r="E69" i="40"/>
  <c r="T52" i="40"/>
  <c r="Q75" i="40"/>
  <c r="S55" i="40"/>
  <c r="R55" i="40"/>
  <c r="E32" i="40"/>
  <c r="P32" i="40"/>
  <c r="U29" i="40"/>
  <c r="T28" i="40"/>
  <c r="R32" i="40"/>
  <c r="R26" i="40"/>
  <c r="T25" i="40"/>
  <c r="E26" i="40"/>
  <c r="P55" i="40"/>
  <c r="E75" i="40"/>
  <c r="R69" i="40"/>
  <c r="E55" i="40"/>
  <c r="Q61" i="40"/>
  <c r="S61" i="40"/>
  <c r="T60" i="40"/>
  <c r="S69" i="40"/>
  <c r="R75" i="40"/>
  <c r="T99" i="40"/>
  <c r="P68" i="39"/>
  <c r="R68" i="39"/>
  <c r="Q68" i="39"/>
  <c r="U64" i="39"/>
  <c r="P61" i="39"/>
  <c r="T50" i="39"/>
  <c r="T48" i="39"/>
  <c r="P69" i="39"/>
  <c r="P75" i="39"/>
  <c r="T39" i="39"/>
  <c r="P42" i="39"/>
  <c r="Q42" i="39"/>
  <c r="S32" i="39"/>
  <c r="P26" i="39"/>
  <c r="Q26" i="39"/>
  <c r="P55" i="39"/>
  <c r="Q55" i="39"/>
  <c r="E69" i="39"/>
  <c r="T49" i="39"/>
  <c r="E55" i="39"/>
  <c r="R61" i="39"/>
  <c r="Q69" i="39"/>
  <c r="Q75" i="39"/>
  <c r="S75" i="39"/>
  <c r="E75" i="39"/>
  <c r="T60" i="39"/>
  <c r="E61" i="39"/>
  <c r="T100" i="39"/>
  <c r="U105" i="39"/>
  <c r="E68" i="38"/>
  <c r="P61" i="38"/>
  <c r="Q61" i="38"/>
  <c r="T58" i="38"/>
  <c r="E75" i="38"/>
  <c r="T47" i="38"/>
  <c r="Q55" i="38"/>
  <c r="Q42" i="38"/>
  <c r="R42" i="38"/>
  <c r="E42" i="38"/>
  <c r="U28" i="38"/>
  <c r="P26" i="38"/>
  <c r="R26" i="38"/>
  <c r="S55" i="38"/>
  <c r="R69" i="38"/>
  <c r="E55" i="38"/>
  <c r="S61" i="38"/>
  <c r="E69" i="38"/>
  <c r="T60" i="38"/>
  <c r="T59" i="38"/>
  <c r="Q69" i="38"/>
  <c r="P75" i="38"/>
  <c r="E61" i="38"/>
  <c r="Q75" i="38"/>
  <c r="U103" i="38"/>
  <c r="P68" i="37"/>
  <c r="R68" i="37"/>
  <c r="T58" i="37"/>
  <c r="T57" i="37"/>
  <c r="E69" i="37"/>
  <c r="R75" i="37"/>
  <c r="E55" i="37"/>
  <c r="P55" i="37"/>
  <c r="E42" i="37"/>
  <c r="Q32" i="37"/>
  <c r="S32" i="37"/>
  <c r="T29" i="37"/>
  <c r="T25" i="37"/>
  <c r="R55" i="37"/>
  <c r="P69" i="37"/>
  <c r="R69" i="37"/>
  <c r="E75" i="37"/>
  <c r="S69" i="37"/>
  <c r="U59" i="37"/>
  <c r="P61" i="37"/>
  <c r="R61" i="37"/>
  <c r="P68" i="36"/>
  <c r="R68" i="36"/>
  <c r="Q68" i="36"/>
  <c r="S68" i="36"/>
  <c r="T52" i="36"/>
  <c r="S75" i="36"/>
  <c r="T44" i="36"/>
  <c r="P32" i="36"/>
  <c r="R32" i="36"/>
  <c r="Q32" i="36"/>
  <c r="S32" i="36"/>
  <c r="R75" i="36"/>
  <c r="T25" i="36"/>
  <c r="T24" i="36"/>
  <c r="P69" i="36"/>
  <c r="S69" i="36"/>
  <c r="E55" i="36"/>
  <c r="Q69" i="36"/>
  <c r="R69" i="36"/>
  <c r="U111" i="36"/>
  <c r="R68" i="35"/>
  <c r="S68" i="35"/>
  <c r="U65" i="35"/>
  <c r="E61" i="35"/>
  <c r="T52" i="35"/>
  <c r="R75" i="35"/>
  <c r="E55" i="35"/>
  <c r="T39" i="35"/>
  <c r="P32" i="35"/>
  <c r="R32" i="35"/>
  <c r="Q32" i="35"/>
  <c r="S32" i="35"/>
  <c r="T24" i="35"/>
  <c r="P26" i="35"/>
  <c r="R26" i="35"/>
  <c r="P55" i="35"/>
  <c r="Q55" i="35"/>
  <c r="R55" i="35"/>
  <c r="P69" i="35"/>
  <c r="E69" i="35"/>
  <c r="E75" i="35"/>
  <c r="Q69" i="35"/>
  <c r="R69" i="35"/>
  <c r="P75" i="35"/>
  <c r="T101" i="35"/>
  <c r="Q68" i="34"/>
  <c r="U63" i="34"/>
  <c r="E68" i="34"/>
  <c r="E61" i="34"/>
  <c r="T48" i="34"/>
  <c r="T44" i="34"/>
  <c r="Q55" i="34"/>
  <c r="E42" i="34"/>
  <c r="P42" i="34"/>
  <c r="Q42" i="34"/>
  <c r="R42" i="34"/>
  <c r="S42" i="34"/>
  <c r="R69" i="34"/>
  <c r="S75" i="34"/>
  <c r="E75" i="34"/>
  <c r="E69" i="34"/>
  <c r="Q26" i="34"/>
  <c r="R26" i="34"/>
  <c r="S26" i="34"/>
  <c r="E26" i="34"/>
  <c r="S55" i="34"/>
  <c r="P55" i="34"/>
  <c r="R55" i="34"/>
  <c r="P75" i="34"/>
  <c r="P69" i="34"/>
  <c r="Q75" i="34"/>
  <c r="P61" i="34"/>
  <c r="R61" i="34"/>
  <c r="Q69" i="34"/>
  <c r="R75" i="34"/>
  <c r="U107" i="34"/>
  <c r="T112" i="34"/>
  <c r="S69" i="33"/>
  <c r="P61" i="33"/>
  <c r="T58" i="33"/>
  <c r="T57" i="33"/>
  <c r="T48" i="33"/>
  <c r="T47" i="33"/>
  <c r="R42" i="33"/>
  <c r="Q42" i="33"/>
  <c r="T29" i="33"/>
  <c r="S26" i="33"/>
  <c r="R75" i="33"/>
  <c r="E75" i="33"/>
  <c r="E69" i="33"/>
  <c r="E55" i="33"/>
  <c r="R61" i="33"/>
  <c r="Q61" i="33"/>
  <c r="S61" i="33"/>
  <c r="Q75" i="33"/>
  <c r="U60" i="33"/>
  <c r="E61" i="33"/>
  <c r="S75" i="33"/>
  <c r="T101" i="33"/>
  <c r="U104" i="33"/>
  <c r="T109" i="33"/>
  <c r="P68" i="32"/>
  <c r="R68" i="32"/>
  <c r="T52" i="32"/>
  <c r="U50" i="32"/>
  <c r="T44" i="32"/>
  <c r="R75" i="32"/>
  <c r="T28" i="32"/>
  <c r="E75" i="32"/>
  <c r="Q55" i="32"/>
  <c r="E69" i="32"/>
  <c r="E55" i="32"/>
  <c r="Q61" i="32"/>
  <c r="R69" i="32"/>
  <c r="S69" i="32"/>
  <c r="U112" i="32"/>
  <c r="T110" i="32"/>
  <c r="R69" i="31"/>
  <c r="T63" i="31"/>
  <c r="T57" i="31"/>
  <c r="T50" i="31"/>
  <c r="Q69" i="31"/>
  <c r="T44" i="31"/>
  <c r="E69" i="31"/>
  <c r="T29" i="31"/>
  <c r="P26" i="31"/>
  <c r="R26" i="31"/>
  <c r="R75" i="31"/>
  <c r="S69" i="31"/>
  <c r="S75" i="31"/>
  <c r="U59" i="31"/>
  <c r="U98" i="31"/>
  <c r="T111" i="31"/>
  <c r="T107" i="31"/>
  <c r="T112" i="31"/>
  <c r="E82" i="31"/>
  <c r="E69" i="30"/>
  <c r="E75" i="30"/>
  <c r="E55" i="30"/>
  <c r="P55" i="30"/>
  <c r="E42" i="30"/>
  <c r="T39" i="30"/>
  <c r="P42" i="30"/>
  <c r="T28" i="30"/>
  <c r="U25" i="30"/>
  <c r="E26" i="30"/>
  <c r="S69" i="30"/>
  <c r="Q75" i="30"/>
  <c r="U75" i="30" s="1"/>
  <c r="R55" i="30"/>
  <c r="Q61" i="30"/>
  <c r="S75" i="30"/>
  <c r="S61" i="30"/>
  <c r="U110" i="30"/>
  <c r="T104" i="30"/>
  <c r="T109" i="30"/>
  <c r="T100" i="30"/>
  <c r="T63" i="29"/>
  <c r="Q68" i="29"/>
  <c r="E68" i="29"/>
  <c r="T65" i="29"/>
  <c r="U57" i="29"/>
  <c r="Q61" i="29"/>
  <c r="E61" i="29"/>
  <c r="U51" i="29"/>
  <c r="T47" i="29"/>
  <c r="S55" i="29"/>
  <c r="U48" i="29"/>
  <c r="E55" i="29"/>
  <c r="Q42" i="29"/>
  <c r="E75" i="29"/>
  <c r="E42" i="29"/>
  <c r="R69" i="29"/>
  <c r="P32" i="29"/>
  <c r="S32" i="29"/>
  <c r="R32" i="29"/>
  <c r="E26" i="29"/>
  <c r="P26" i="29"/>
  <c r="R26" i="29"/>
  <c r="E69" i="29"/>
  <c r="P55" i="29"/>
  <c r="R55" i="29"/>
  <c r="P69" i="29"/>
  <c r="U60" i="29"/>
  <c r="S69" i="29"/>
  <c r="R75" i="29"/>
  <c r="T98" i="29"/>
  <c r="U112" i="29"/>
  <c r="T65" i="28"/>
  <c r="P68" i="28"/>
  <c r="S68" i="28"/>
  <c r="U57" i="28"/>
  <c r="E61" i="28"/>
  <c r="T44" i="28"/>
  <c r="R42" i="28"/>
  <c r="S42" i="28"/>
  <c r="U29" i="28"/>
  <c r="P32" i="28"/>
  <c r="R32" i="28"/>
  <c r="Q32" i="28"/>
  <c r="T28" i="28"/>
  <c r="R26" i="28"/>
  <c r="E69" i="28"/>
  <c r="E75" i="28"/>
  <c r="E26" i="28"/>
  <c r="P55" i="28"/>
  <c r="R55" i="28"/>
  <c r="Q55" i="28"/>
  <c r="S55" i="28"/>
  <c r="R69" i="28"/>
  <c r="U49" i="28"/>
  <c r="P61" i="28"/>
  <c r="R61" i="28"/>
  <c r="P69" i="28"/>
  <c r="Q69" i="28"/>
  <c r="P75" i="28"/>
  <c r="S75" i="28"/>
  <c r="U60" i="28"/>
  <c r="S69" i="28"/>
  <c r="R75" i="28"/>
  <c r="U104" i="28"/>
  <c r="U112" i="28"/>
  <c r="S68" i="27"/>
  <c r="T63" i="27"/>
  <c r="T65" i="27"/>
  <c r="P68" i="27"/>
  <c r="R68" i="27"/>
  <c r="T50" i="27"/>
  <c r="U52" i="27"/>
  <c r="U47" i="27"/>
  <c r="Q42" i="27"/>
  <c r="S42" i="27"/>
  <c r="T39" i="27"/>
  <c r="Q32" i="27"/>
  <c r="R69" i="27"/>
  <c r="P26" i="27"/>
  <c r="Q26" i="27"/>
  <c r="T25" i="27"/>
  <c r="E26" i="27"/>
  <c r="U24" i="27"/>
  <c r="E55" i="27"/>
  <c r="P55" i="27"/>
  <c r="R55" i="27"/>
  <c r="Q55" i="27"/>
  <c r="E69" i="27"/>
  <c r="E61" i="27"/>
  <c r="U61" i="27" s="1"/>
  <c r="P61" i="27"/>
  <c r="R61" i="27"/>
  <c r="P69" i="27"/>
  <c r="P75" i="27"/>
  <c r="Q69" i="27"/>
  <c r="U69" i="27" s="1"/>
  <c r="Q75" i="27"/>
  <c r="U108" i="27"/>
  <c r="U106" i="27"/>
  <c r="E82" i="27"/>
  <c r="T63" i="26"/>
  <c r="E61" i="26"/>
  <c r="T52" i="26"/>
  <c r="U50" i="26"/>
  <c r="T44" i="26"/>
  <c r="Q42" i="26"/>
  <c r="U39" i="26"/>
  <c r="S42" i="26"/>
  <c r="S26" i="26"/>
  <c r="S69" i="26"/>
  <c r="E69" i="26"/>
  <c r="R69" i="26"/>
  <c r="R75" i="26"/>
  <c r="Q75" i="26"/>
  <c r="T111" i="26"/>
  <c r="U109" i="26"/>
  <c r="U100" i="26"/>
  <c r="T105" i="26"/>
  <c r="P68" i="25"/>
  <c r="Q68" i="25"/>
  <c r="U65" i="25"/>
  <c r="U50" i="25"/>
  <c r="Q42" i="25"/>
  <c r="R69" i="25"/>
  <c r="P32" i="25"/>
  <c r="Q32" i="25"/>
  <c r="S32" i="25"/>
  <c r="S75" i="25"/>
  <c r="S69" i="25"/>
  <c r="E75" i="25"/>
  <c r="P26" i="25"/>
  <c r="E69" i="25"/>
  <c r="P55" i="25"/>
  <c r="Q55" i="25"/>
  <c r="S55" i="25"/>
  <c r="E61" i="25"/>
  <c r="Q69" i="25"/>
  <c r="R75" i="25"/>
  <c r="S97" i="25"/>
  <c r="T102" i="25"/>
  <c r="T100" i="25"/>
  <c r="T110" i="25"/>
  <c r="U65" i="24"/>
  <c r="Q68" i="24"/>
  <c r="P42" i="24"/>
  <c r="R42" i="24"/>
  <c r="Q42" i="24"/>
  <c r="E42" i="24"/>
  <c r="P69" i="24"/>
  <c r="R26" i="24"/>
  <c r="Q26" i="24"/>
  <c r="S26" i="24"/>
  <c r="S75" i="24"/>
  <c r="U25" i="24"/>
  <c r="S69" i="24"/>
  <c r="E75" i="24"/>
  <c r="P55" i="24"/>
  <c r="R55" i="24"/>
  <c r="Q55" i="24"/>
  <c r="S55" i="24"/>
  <c r="R75" i="24"/>
  <c r="T49" i="24"/>
  <c r="E55" i="24"/>
  <c r="P75" i="24"/>
  <c r="P61" i="24"/>
  <c r="Q69" i="24"/>
  <c r="Q75" i="24"/>
  <c r="Q61" i="24"/>
  <c r="R69" i="24"/>
  <c r="T60" i="24"/>
  <c r="E69" i="24"/>
  <c r="T99" i="24"/>
  <c r="T108" i="24"/>
  <c r="T110" i="24"/>
  <c r="E55" i="23"/>
  <c r="T47" i="23"/>
  <c r="E42" i="23"/>
  <c r="U39" i="23"/>
  <c r="P42" i="23"/>
  <c r="R42" i="23"/>
  <c r="E32" i="23"/>
  <c r="Q75" i="23"/>
  <c r="E69" i="23"/>
  <c r="P26" i="23"/>
  <c r="Q26" i="23"/>
  <c r="S75" i="23"/>
  <c r="E75" i="23"/>
  <c r="P61" i="23"/>
  <c r="R61" i="23"/>
  <c r="R69" i="23"/>
  <c r="S69" i="23"/>
  <c r="R75" i="23"/>
  <c r="U107" i="23"/>
  <c r="U105" i="23"/>
  <c r="U112" i="23"/>
  <c r="U110" i="23"/>
  <c r="T65" i="22"/>
  <c r="P61" i="22"/>
  <c r="U51" i="22"/>
  <c r="E75" i="22"/>
  <c r="U48" i="22"/>
  <c r="T47" i="22"/>
  <c r="E55" i="22"/>
  <c r="T39" i="22"/>
  <c r="P32" i="22"/>
  <c r="R32" i="22"/>
  <c r="T28" i="22"/>
  <c r="S32" i="22"/>
  <c r="S69" i="22"/>
  <c r="E26" i="22"/>
  <c r="R26" i="22"/>
  <c r="E69" i="22"/>
  <c r="P55" i="22"/>
  <c r="R55" i="22"/>
  <c r="R61" i="22"/>
  <c r="Q61" i="22"/>
  <c r="S61" i="22"/>
  <c r="R69" i="22"/>
  <c r="R75" i="22"/>
  <c r="E97" i="22"/>
  <c r="T104" i="22"/>
  <c r="T98" i="22"/>
  <c r="T109" i="22"/>
  <c r="T107" i="22"/>
  <c r="T103" i="22"/>
  <c r="R68" i="21"/>
  <c r="E61" i="21"/>
  <c r="E75" i="21"/>
  <c r="Q61" i="21"/>
  <c r="E42" i="21"/>
  <c r="Q42" i="21"/>
  <c r="S32" i="21"/>
  <c r="T29" i="21"/>
  <c r="R32" i="21"/>
  <c r="E69" i="21"/>
  <c r="U59" i="21"/>
  <c r="P61" i="21"/>
  <c r="R61" i="21"/>
  <c r="S61" i="21"/>
  <c r="R69" i="21"/>
  <c r="S69" i="21"/>
  <c r="R75" i="21"/>
  <c r="T60" i="21"/>
  <c r="S75" i="21"/>
  <c r="T109" i="21"/>
  <c r="E82" i="21"/>
  <c r="T65" i="20"/>
  <c r="T58" i="20"/>
  <c r="U57" i="20"/>
  <c r="T47" i="20"/>
  <c r="P55" i="20"/>
  <c r="E55" i="20"/>
  <c r="R42" i="20"/>
  <c r="E32" i="20"/>
  <c r="U32" i="20" s="1"/>
  <c r="E69" i="20"/>
  <c r="E75" i="20"/>
  <c r="P32" i="20"/>
  <c r="R32" i="20"/>
  <c r="T28" i="20"/>
  <c r="Q32" i="20"/>
  <c r="T24" i="20"/>
  <c r="P26" i="20"/>
  <c r="R26" i="20"/>
  <c r="R55" i="20"/>
  <c r="Q55" i="20"/>
  <c r="S55" i="20"/>
  <c r="T49" i="20"/>
  <c r="P69" i="20"/>
  <c r="T69" i="20" s="1"/>
  <c r="P75" i="20"/>
  <c r="T75" i="20" s="1"/>
  <c r="Q69" i="20"/>
  <c r="U69" i="20" s="1"/>
  <c r="S75" i="20"/>
  <c r="R69" i="20"/>
  <c r="R75" i="20"/>
  <c r="T109" i="20"/>
  <c r="T112" i="20"/>
  <c r="P68" i="19"/>
  <c r="R68" i="19"/>
  <c r="T63" i="19"/>
  <c r="Q68" i="19"/>
  <c r="S68" i="19"/>
  <c r="E61" i="19"/>
  <c r="U52" i="19"/>
  <c r="E55" i="19"/>
  <c r="U44" i="19"/>
  <c r="S42" i="19"/>
  <c r="R42" i="19"/>
  <c r="P32" i="19"/>
  <c r="R32" i="19"/>
  <c r="T28" i="19"/>
  <c r="Q32" i="19"/>
  <c r="S32" i="19"/>
  <c r="Q26" i="19"/>
  <c r="S26" i="19"/>
  <c r="U24" i="19"/>
  <c r="P55" i="19"/>
  <c r="R55" i="19"/>
  <c r="S75" i="19"/>
  <c r="Q55" i="19"/>
  <c r="P69" i="19"/>
  <c r="T69" i="19" s="1"/>
  <c r="Q69" i="19"/>
  <c r="P75" i="19"/>
  <c r="R69" i="19"/>
  <c r="Q75" i="19"/>
  <c r="P61" i="19"/>
  <c r="R61" i="19"/>
  <c r="E69" i="19"/>
  <c r="E75" i="19"/>
  <c r="T98" i="19"/>
  <c r="U103" i="19"/>
  <c r="U105" i="19"/>
  <c r="U112" i="19"/>
  <c r="T101" i="19"/>
  <c r="E68" i="18"/>
  <c r="E75" i="18"/>
  <c r="Q68" i="18"/>
  <c r="T64" i="18"/>
  <c r="E61" i="18"/>
  <c r="U50" i="18"/>
  <c r="T48" i="18"/>
  <c r="Q55" i="18"/>
  <c r="U55" i="18" s="1"/>
  <c r="E69" i="18"/>
  <c r="R55" i="18"/>
  <c r="P42" i="18"/>
  <c r="R42" i="18"/>
  <c r="Q42" i="18"/>
  <c r="U28" i="18"/>
  <c r="Q26" i="18"/>
  <c r="S26" i="18"/>
  <c r="P75" i="18"/>
  <c r="T24" i="18"/>
  <c r="P69" i="18"/>
  <c r="Q75" i="18"/>
  <c r="T49" i="18"/>
  <c r="P55" i="18"/>
  <c r="S55" i="18"/>
  <c r="Q69" i="18"/>
  <c r="R75" i="18"/>
  <c r="P61" i="18"/>
  <c r="R69" i="18"/>
  <c r="S75" i="18"/>
  <c r="Q61" i="18"/>
  <c r="S69" i="18"/>
  <c r="T60" i="18"/>
  <c r="T99" i="18"/>
  <c r="U111" i="18"/>
  <c r="U102" i="18"/>
  <c r="P61" i="17"/>
  <c r="T58" i="17"/>
  <c r="U50" i="17"/>
  <c r="E32" i="17"/>
  <c r="R75" i="17"/>
  <c r="P32" i="17"/>
  <c r="R32" i="17"/>
  <c r="Q32" i="17"/>
  <c r="S32" i="17"/>
  <c r="E75" i="17"/>
  <c r="E69" i="17"/>
  <c r="S26" i="17"/>
  <c r="Q75" i="17"/>
  <c r="E61" i="17"/>
  <c r="R61" i="17"/>
  <c r="Q61" i="17"/>
  <c r="S61" i="17"/>
  <c r="S75" i="17"/>
  <c r="R69" i="17"/>
  <c r="S69" i="17"/>
  <c r="T108" i="17"/>
  <c r="R97" i="17"/>
  <c r="U106" i="17"/>
  <c r="U100" i="17"/>
  <c r="T65" i="16"/>
  <c r="S68" i="16"/>
  <c r="T58" i="16"/>
  <c r="T47" i="16"/>
  <c r="R42" i="16"/>
  <c r="S42" i="16"/>
  <c r="E69" i="16"/>
  <c r="P32" i="16"/>
  <c r="R32" i="16"/>
  <c r="E75" i="16"/>
  <c r="E26" i="16"/>
  <c r="S26" i="16"/>
  <c r="R69" i="16"/>
  <c r="S75" i="16"/>
  <c r="S69" i="16"/>
  <c r="E61" i="16"/>
  <c r="U61" i="16" s="1"/>
  <c r="P75" i="16"/>
  <c r="T75" i="16" s="1"/>
  <c r="R75" i="16"/>
  <c r="T101" i="16"/>
  <c r="U104" i="16"/>
  <c r="T109" i="16"/>
  <c r="M114" i="16"/>
  <c r="S114" i="16" s="1"/>
  <c r="T63" i="15"/>
  <c r="T57" i="15"/>
  <c r="U50" i="15"/>
  <c r="P42" i="15"/>
  <c r="R42" i="15"/>
  <c r="E32" i="15"/>
  <c r="U32" i="15" s="1"/>
  <c r="S32" i="15"/>
  <c r="S75" i="15"/>
  <c r="Q26" i="15"/>
  <c r="U26" i="15" s="1"/>
  <c r="T24" i="15"/>
  <c r="E26" i="15"/>
  <c r="E55" i="15"/>
  <c r="E75" i="15"/>
  <c r="P55" i="15"/>
  <c r="E69" i="15"/>
  <c r="E61" i="15"/>
  <c r="T61" i="15" s="1"/>
  <c r="R69" i="15"/>
  <c r="Q61" i="15"/>
  <c r="S61" i="15"/>
  <c r="S69" i="15"/>
  <c r="T105" i="15"/>
  <c r="U99" i="15"/>
  <c r="U101" i="15"/>
  <c r="T108" i="15"/>
  <c r="T63" i="14"/>
  <c r="P42" i="14"/>
  <c r="S42" i="14"/>
  <c r="E32" i="14"/>
  <c r="P26" i="14"/>
  <c r="R26" i="14"/>
  <c r="Q26" i="14"/>
  <c r="R75" i="14"/>
  <c r="R69" i="14"/>
  <c r="E75" i="14"/>
  <c r="E69" i="14"/>
  <c r="P55" i="14"/>
  <c r="R55" i="14"/>
  <c r="Q55" i="14"/>
  <c r="S55" i="14"/>
  <c r="P61" i="14"/>
  <c r="R61" i="14"/>
  <c r="Q61" i="14"/>
  <c r="S61" i="14"/>
  <c r="P69" i="14"/>
  <c r="T69" i="14" s="1"/>
  <c r="P75" i="14"/>
  <c r="Q69" i="14"/>
  <c r="Q75" i="14"/>
  <c r="U75" i="14" s="1"/>
  <c r="T60" i="14"/>
  <c r="T63" i="13"/>
  <c r="U52" i="13"/>
  <c r="E75" i="13"/>
  <c r="T47" i="13"/>
  <c r="U44" i="13"/>
  <c r="Q42" i="13"/>
  <c r="R42" i="13"/>
  <c r="P32" i="13"/>
  <c r="R32" i="13"/>
  <c r="E69" i="13"/>
  <c r="R26" i="13"/>
  <c r="Q26" i="13"/>
  <c r="U26" i="13" s="1"/>
  <c r="E55" i="13"/>
  <c r="S75" i="13"/>
  <c r="T60" i="13"/>
  <c r="E61" i="13"/>
  <c r="P61" i="13"/>
  <c r="R61" i="13"/>
  <c r="R69" i="13"/>
  <c r="Q61" i="13"/>
  <c r="S69" i="13"/>
  <c r="R75" i="13"/>
  <c r="Q75" i="13"/>
  <c r="U75" i="13" s="1"/>
  <c r="S97" i="13"/>
  <c r="T104" i="13"/>
  <c r="E82" i="13"/>
  <c r="S75" i="12"/>
  <c r="T65" i="12"/>
  <c r="E61" i="12"/>
  <c r="T58" i="12"/>
  <c r="U50" i="12"/>
  <c r="T47" i="12"/>
  <c r="E55" i="12"/>
  <c r="E42" i="12"/>
  <c r="U39" i="12"/>
  <c r="T29" i="12"/>
  <c r="T25" i="12"/>
  <c r="S26" i="12"/>
  <c r="E69" i="12"/>
  <c r="T49" i="12"/>
  <c r="E75" i="12"/>
  <c r="S69" i="12"/>
  <c r="S97" i="12"/>
  <c r="U98" i="12"/>
  <c r="T106" i="12"/>
  <c r="T108" i="12"/>
  <c r="T65" i="11"/>
  <c r="T64" i="11"/>
  <c r="U48" i="11"/>
  <c r="T28" i="11"/>
  <c r="R69" i="11"/>
  <c r="T24" i="11"/>
  <c r="E26" i="11"/>
  <c r="E75" i="11"/>
  <c r="S69" i="11"/>
  <c r="R75" i="11"/>
  <c r="Q75" i="11"/>
  <c r="U75" i="11" s="1"/>
  <c r="T110" i="11"/>
  <c r="T100" i="11"/>
  <c r="U108" i="11"/>
  <c r="T98" i="11"/>
  <c r="Q68" i="10"/>
  <c r="Q61" i="10"/>
  <c r="T51" i="10"/>
  <c r="T44" i="10"/>
  <c r="S55" i="10"/>
  <c r="R55" i="10"/>
  <c r="P42" i="10"/>
  <c r="T28" i="10"/>
  <c r="R26" i="10"/>
  <c r="P75" i="10"/>
  <c r="T75" i="10" s="1"/>
  <c r="Q55" i="10"/>
  <c r="U55" i="10" s="1"/>
  <c r="E69" i="10"/>
  <c r="E55" i="10"/>
  <c r="Q75" i="10"/>
  <c r="U75" i="10" s="1"/>
  <c r="S69" i="10"/>
  <c r="R75" i="10"/>
  <c r="S61" i="10"/>
  <c r="P61" i="10"/>
  <c r="R61" i="10"/>
  <c r="T99" i="10"/>
  <c r="T101" i="10"/>
  <c r="T110" i="10"/>
  <c r="T112" i="10"/>
  <c r="T104" i="10"/>
  <c r="U106" i="10"/>
  <c r="T51" i="9"/>
  <c r="U50" i="9"/>
  <c r="T39" i="9"/>
  <c r="R42" i="9"/>
  <c r="U29" i="9"/>
  <c r="T28" i="9"/>
  <c r="E26" i="9"/>
  <c r="U26" i="9" s="1"/>
  <c r="Q26" i="9"/>
  <c r="S75" i="9"/>
  <c r="E75" i="9"/>
  <c r="E69" i="9"/>
  <c r="Q61" i="9"/>
  <c r="T60" i="9"/>
  <c r="T59" i="9"/>
  <c r="R69" i="9"/>
  <c r="E61" i="9"/>
  <c r="U61" i="9" s="1"/>
  <c r="S69" i="9"/>
  <c r="R75" i="9"/>
  <c r="Q75" i="9"/>
  <c r="U101" i="9"/>
  <c r="T108" i="9"/>
  <c r="U110" i="9"/>
  <c r="U104" i="9"/>
  <c r="T100" i="9"/>
  <c r="U102" i="9"/>
  <c r="U109" i="9"/>
  <c r="P68" i="8"/>
  <c r="E69" i="8"/>
  <c r="E75" i="8"/>
  <c r="S75" i="8"/>
  <c r="U57" i="8"/>
  <c r="Q69" i="8"/>
  <c r="T47" i="8"/>
  <c r="T44" i="8"/>
  <c r="P32" i="8"/>
  <c r="R32" i="8"/>
  <c r="Q32" i="8"/>
  <c r="U24" i="8"/>
  <c r="E26" i="8"/>
  <c r="U26" i="8" s="1"/>
  <c r="P26" i="8"/>
  <c r="R26" i="8"/>
  <c r="T25" i="8"/>
  <c r="Q55" i="8"/>
  <c r="U55" i="8" s="1"/>
  <c r="R75" i="8"/>
  <c r="S55" i="8"/>
  <c r="E55" i="8"/>
  <c r="T59" i="8"/>
  <c r="R69" i="8"/>
  <c r="P75" i="8"/>
  <c r="S69" i="8"/>
  <c r="U60" i="8"/>
  <c r="T105" i="8"/>
  <c r="U101" i="8"/>
  <c r="U99" i="8"/>
  <c r="E68" i="7"/>
  <c r="T65" i="7"/>
  <c r="R68" i="7"/>
  <c r="S68" i="7"/>
  <c r="T63" i="7"/>
  <c r="T50" i="7"/>
  <c r="Q55" i="7"/>
  <c r="E55" i="7"/>
  <c r="U44" i="7"/>
  <c r="Q42" i="7"/>
  <c r="S32" i="7"/>
  <c r="E75" i="7"/>
  <c r="R55" i="7"/>
  <c r="R69" i="7"/>
  <c r="E69" i="7"/>
  <c r="P69" i="7"/>
  <c r="T69" i="7" s="1"/>
  <c r="Q69" i="7"/>
  <c r="U69" i="7" s="1"/>
  <c r="P75" i="7"/>
  <c r="T75" i="7" s="1"/>
  <c r="S75" i="7"/>
  <c r="P61" i="7"/>
  <c r="R61" i="7"/>
  <c r="S97" i="7"/>
  <c r="U106" i="7"/>
  <c r="U104" i="7"/>
  <c r="T109" i="7"/>
  <c r="U111" i="7"/>
  <c r="E68" i="6"/>
  <c r="U65" i="6"/>
  <c r="T52" i="6"/>
  <c r="T48" i="6"/>
  <c r="R69" i="6"/>
  <c r="R42" i="6"/>
  <c r="Q42" i="6"/>
  <c r="U39" i="6"/>
  <c r="T24" i="6"/>
  <c r="P26" i="6"/>
  <c r="R26" i="6"/>
  <c r="Q26" i="6"/>
  <c r="U26" i="6" s="1"/>
  <c r="S26" i="6"/>
  <c r="S69" i="6"/>
  <c r="E69" i="6"/>
  <c r="U25" i="6"/>
  <c r="E55" i="6"/>
  <c r="T49" i="6"/>
  <c r="R75" i="6"/>
  <c r="S75" i="6"/>
  <c r="Q55" i="6"/>
  <c r="U55" i="6" s="1"/>
  <c r="P75" i="6"/>
  <c r="T75" i="6" s="1"/>
  <c r="Q75" i="6"/>
  <c r="U75" i="6" s="1"/>
  <c r="T60" i="6"/>
  <c r="Q69" i="6"/>
  <c r="U69" i="6" s="1"/>
  <c r="E61" i="6"/>
  <c r="U61" i="6" s="1"/>
  <c r="E75" i="6"/>
  <c r="P61" i="6"/>
  <c r="E97" i="6"/>
  <c r="T98" i="6"/>
  <c r="T100" i="6"/>
  <c r="T107" i="6"/>
  <c r="E68" i="5"/>
  <c r="P68" i="5"/>
  <c r="R68" i="5"/>
  <c r="U51" i="5"/>
  <c r="T50" i="5"/>
  <c r="E69" i="5"/>
  <c r="S42" i="5"/>
  <c r="S32" i="5"/>
  <c r="E32" i="5"/>
  <c r="T32" i="5" s="1"/>
  <c r="R69" i="5"/>
  <c r="T29" i="5"/>
  <c r="S69" i="5"/>
  <c r="R55" i="5"/>
  <c r="R75" i="5"/>
  <c r="E61" i="5"/>
  <c r="U59" i="5"/>
  <c r="P61" i="5"/>
  <c r="R61" i="5"/>
  <c r="E75" i="5"/>
  <c r="Q61" i="5"/>
  <c r="S61" i="5"/>
  <c r="S75" i="5"/>
  <c r="T100" i="5"/>
  <c r="T112" i="5"/>
  <c r="T98" i="5"/>
  <c r="U105" i="5"/>
  <c r="E82" i="5"/>
  <c r="E68" i="4"/>
  <c r="T65" i="4"/>
  <c r="P68" i="4"/>
  <c r="E61" i="4"/>
  <c r="U61" i="4" s="1"/>
  <c r="U57" i="4"/>
  <c r="T52" i="4"/>
  <c r="T48" i="4"/>
  <c r="R69" i="4"/>
  <c r="S75" i="4"/>
  <c r="R32" i="4"/>
  <c r="Q32" i="4"/>
  <c r="S69" i="4"/>
  <c r="P26" i="4"/>
  <c r="R26" i="4"/>
  <c r="Q55" i="4"/>
  <c r="E55" i="4"/>
  <c r="E75" i="4"/>
  <c r="P75" i="4"/>
  <c r="T75" i="4" s="1"/>
  <c r="Q69" i="4"/>
  <c r="U69" i="4" s="1"/>
  <c r="R75" i="4"/>
  <c r="E69" i="4"/>
  <c r="T108" i="4"/>
  <c r="T100" i="4"/>
  <c r="E68" i="3"/>
  <c r="P68" i="3"/>
  <c r="R68" i="3"/>
  <c r="U64" i="3"/>
  <c r="Q68" i="3"/>
  <c r="U68" i="3" s="1"/>
  <c r="S68" i="3"/>
  <c r="T58" i="3"/>
  <c r="T57" i="3"/>
  <c r="U52" i="3"/>
  <c r="T39" i="3"/>
  <c r="P32" i="3"/>
  <c r="Q32" i="3"/>
  <c r="E32" i="3"/>
  <c r="U32" i="3" s="1"/>
  <c r="E26" i="3"/>
  <c r="U24" i="3"/>
  <c r="E69" i="3"/>
  <c r="R55" i="3"/>
  <c r="P61" i="3"/>
  <c r="P75" i="3"/>
  <c r="T75" i="3" s="1"/>
  <c r="P69" i="3"/>
  <c r="T69" i="3" s="1"/>
  <c r="R69" i="3"/>
  <c r="E75" i="3"/>
  <c r="T98" i="3"/>
  <c r="L114" i="3"/>
  <c r="R114" i="3" s="1"/>
  <c r="E68" i="2"/>
  <c r="T65" i="2"/>
  <c r="T64" i="2"/>
  <c r="Q68" i="2"/>
  <c r="U68" i="2" s="1"/>
  <c r="T44" i="2"/>
  <c r="P42" i="2"/>
  <c r="R26" i="2"/>
  <c r="S26" i="2"/>
  <c r="T24" i="2"/>
  <c r="P55" i="2"/>
  <c r="R55" i="2"/>
  <c r="Q55" i="2"/>
  <c r="T49" i="2"/>
  <c r="E55" i="2"/>
  <c r="P69" i="2"/>
  <c r="R69" i="2"/>
  <c r="Q75" i="2"/>
  <c r="U75" i="2" s="1"/>
  <c r="R75" i="2"/>
  <c r="S69" i="2"/>
  <c r="E69" i="2"/>
  <c r="S75" i="2"/>
  <c r="E75" i="2"/>
  <c r="T103" i="2"/>
  <c r="T105" i="2"/>
  <c r="T107" i="2"/>
  <c r="R97" i="2"/>
  <c r="T99" i="2"/>
  <c r="S97" i="2"/>
  <c r="P68" i="1"/>
  <c r="T68" i="1" s="1"/>
  <c r="R68" i="1"/>
  <c r="Q68" i="1"/>
  <c r="S68" i="1"/>
  <c r="T58" i="1"/>
  <c r="T57" i="1"/>
  <c r="T50" i="1"/>
  <c r="R32" i="1"/>
  <c r="S32" i="1"/>
  <c r="E75" i="1"/>
  <c r="R26" i="1"/>
  <c r="E69" i="1"/>
  <c r="T49" i="1"/>
  <c r="E55" i="1"/>
  <c r="Q61" i="1"/>
  <c r="R75" i="1"/>
  <c r="Q75" i="1"/>
  <c r="U75" i="1" s="1"/>
  <c r="U112" i="1"/>
  <c r="U103" i="1"/>
  <c r="T101" i="1"/>
  <c r="T35" i="1"/>
  <c r="Q32" i="1"/>
  <c r="U32" i="1" s="1"/>
  <c r="Q35" i="1"/>
  <c r="U35" i="1" s="1"/>
  <c r="T92" i="1"/>
  <c r="U19" i="2"/>
  <c r="T19" i="2"/>
  <c r="Q42" i="2"/>
  <c r="P68" i="2"/>
  <c r="T68" i="2" s="1"/>
  <c r="P75" i="2"/>
  <c r="T75" i="2" s="1"/>
  <c r="U38" i="3"/>
  <c r="T38" i="3"/>
  <c r="U60" i="3"/>
  <c r="T60" i="3"/>
  <c r="T61" i="8"/>
  <c r="U32" i="10"/>
  <c r="T32" i="10"/>
  <c r="P32" i="1"/>
  <c r="T32" i="1" s="1"/>
  <c r="R35" i="1"/>
  <c r="P75" i="1"/>
  <c r="T75" i="1" s="1"/>
  <c r="U15" i="2"/>
  <c r="T15" i="2"/>
  <c r="U23" i="2"/>
  <c r="T23" i="2"/>
  <c r="U58" i="2"/>
  <c r="T58" i="2"/>
  <c r="U35" i="5"/>
  <c r="P26" i="1"/>
  <c r="T26" i="1" s="1"/>
  <c r="P42" i="1"/>
  <c r="T42" i="1" s="1"/>
  <c r="E61" i="1"/>
  <c r="P69" i="1"/>
  <c r="T69" i="1" s="1"/>
  <c r="U87" i="1"/>
  <c r="E87" i="1"/>
  <c r="E115" i="1" s="1"/>
  <c r="U115" i="1" s="1"/>
  <c r="T87" i="1"/>
  <c r="U88" i="1"/>
  <c r="T88" i="1"/>
  <c r="Q35" i="2"/>
  <c r="U35" i="2" s="1"/>
  <c r="U21" i="3"/>
  <c r="T21" i="3"/>
  <c r="U25" i="3"/>
  <c r="T25" i="3"/>
  <c r="Q35" i="3"/>
  <c r="Q69" i="3"/>
  <c r="U69" i="3" s="1"/>
  <c r="U32" i="7"/>
  <c r="T32" i="7"/>
  <c r="U61" i="7"/>
  <c r="T61" i="7"/>
  <c r="Q17" i="1"/>
  <c r="Q69" i="1"/>
  <c r="U69" i="1" s="1"/>
  <c r="P115" i="1"/>
  <c r="P114" i="1"/>
  <c r="U32" i="2"/>
  <c r="T32" i="2"/>
  <c r="U72" i="2"/>
  <c r="T72" i="2"/>
  <c r="Q114" i="2"/>
  <c r="Q115" i="2"/>
  <c r="P26" i="3"/>
  <c r="U49" i="3"/>
  <c r="T49" i="3"/>
  <c r="P55" i="1"/>
  <c r="T55" i="1" s="1"/>
  <c r="T13" i="1"/>
  <c r="T24" i="1"/>
  <c r="U41" i="1"/>
  <c r="T48" i="1"/>
  <c r="T54" i="1"/>
  <c r="Q55" i="1"/>
  <c r="U55" i="1" s="1"/>
  <c r="P61" i="1"/>
  <c r="T63" i="1"/>
  <c r="U65" i="1"/>
  <c r="T65" i="1"/>
  <c r="U74" i="1"/>
  <c r="T74" i="1"/>
  <c r="U73" i="1"/>
  <c r="T73" i="1"/>
  <c r="U71" i="1"/>
  <c r="U96" i="1"/>
  <c r="T96" i="1"/>
  <c r="U26" i="2"/>
  <c r="T26" i="2"/>
  <c r="P73" i="2"/>
  <c r="P17" i="3"/>
  <c r="T17" i="3" s="1"/>
  <c r="U28" i="3"/>
  <c r="T28" i="3"/>
  <c r="U35" i="7"/>
  <c r="Q26" i="1"/>
  <c r="U26" i="1" s="1"/>
  <c r="U42" i="1"/>
  <c r="U45" i="1"/>
  <c r="T12" i="1"/>
  <c r="T23" i="1"/>
  <c r="T40" i="1"/>
  <c r="P73" i="1"/>
  <c r="U47" i="2"/>
  <c r="T47" i="2"/>
  <c r="U90" i="2"/>
  <c r="T90" i="2"/>
  <c r="U94" i="2"/>
  <c r="T94" i="2"/>
  <c r="U10" i="3"/>
  <c r="T10" i="3"/>
  <c r="U14" i="3"/>
  <c r="T14" i="3"/>
  <c r="U35" i="3"/>
  <c r="T35" i="3"/>
  <c r="Q42" i="3"/>
  <c r="U42" i="3" s="1"/>
  <c r="P73" i="3"/>
  <c r="T26" i="8"/>
  <c r="U17" i="1"/>
  <c r="T17" i="1"/>
  <c r="Q42" i="1"/>
  <c r="T53" i="1"/>
  <c r="T66" i="1"/>
  <c r="S87" i="1"/>
  <c r="U16" i="2"/>
  <c r="T16" i="2"/>
  <c r="U30" i="2"/>
  <c r="T30" i="2"/>
  <c r="Q32" i="2"/>
  <c r="U51" i="2"/>
  <c r="T51" i="2"/>
  <c r="P61" i="2"/>
  <c r="Q69" i="2"/>
  <c r="U69" i="2" s="1"/>
  <c r="U61" i="3"/>
  <c r="T61" i="3"/>
  <c r="T61" i="4"/>
  <c r="U32" i="5"/>
  <c r="U61" i="5"/>
  <c r="T61" i="5"/>
  <c r="T26" i="6"/>
  <c r="U68" i="1"/>
  <c r="U95" i="1"/>
  <c r="T95" i="1"/>
  <c r="P17" i="2"/>
  <c r="T17" i="2" s="1"/>
  <c r="U40" i="2"/>
  <c r="T40" i="2"/>
  <c r="U63" i="2"/>
  <c r="T63" i="2"/>
  <c r="U67" i="2"/>
  <c r="T67" i="2"/>
  <c r="U26" i="3"/>
  <c r="T26" i="3"/>
  <c r="U26" i="7"/>
  <c r="T26" i="7"/>
  <c r="Q61" i="2"/>
  <c r="U74" i="2"/>
  <c r="T74" i="2"/>
  <c r="U73" i="2"/>
  <c r="T73" i="2"/>
  <c r="U17" i="3"/>
  <c r="Q26" i="3"/>
  <c r="P42" i="3"/>
  <c r="T42" i="3" s="1"/>
  <c r="T45" i="3"/>
  <c r="T53" i="3"/>
  <c r="T65" i="3"/>
  <c r="Q75" i="3"/>
  <c r="U75" i="3" s="1"/>
  <c r="T88" i="3"/>
  <c r="T96" i="3"/>
  <c r="T16" i="4"/>
  <c r="Q17" i="4"/>
  <c r="U17" i="4" s="1"/>
  <c r="T19" i="4"/>
  <c r="T30" i="4"/>
  <c r="T47" i="4"/>
  <c r="P55" i="4"/>
  <c r="T58" i="4"/>
  <c r="T67" i="4"/>
  <c r="Q68" i="4"/>
  <c r="P69" i="4"/>
  <c r="T69" i="4" s="1"/>
  <c r="T72" i="4"/>
  <c r="Q73" i="4"/>
  <c r="P74" i="4"/>
  <c r="R87" i="4"/>
  <c r="T90" i="4"/>
  <c r="T10" i="5"/>
  <c r="T21" i="5"/>
  <c r="P32" i="5"/>
  <c r="P35" i="5"/>
  <c r="T35" i="5" s="1"/>
  <c r="T38" i="5"/>
  <c r="T49" i="5"/>
  <c r="T60" i="5"/>
  <c r="P87" i="5"/>
  <c r="T92" i="5"/>
  <c r="T12" i="6"/>
  <c r="T23" i="6"/>
  <c r="T40" i="6"/>
  <c r="T51" i="6"/>
  <c r="Q61" i="6"/>
  <c r="T63" i="6"/>
  <c r="U74" i="6"/>
  <c r="T74" i="6"/>
  <c r="U73" i="6"/>
  <c r="T73" i="6"/>
  <c r="U17" i="7"/>
  <c r="T17" i="7"/>
  <c r="Q26" i="7"/>
  <c r="U42" i="7"/>
  <c r="P42" i="7"/>
  <c r="T42" i="7" s="1"/>
  <c r="Q75" i="7"/>
  <c r="U75" i="7" s="1"/>
  <c r="Q17" i="8"/>
  <c r="P55" i="8"/>
  <c r="Q68" i="8"/>
  <c r="P69" i="8"/>
  <c r="T69" i="8" s="1"/>
  <c r="Q73" i="8"/>
  <c r="P74" i="8"/>
  <c r="R87" i="8"/>
  <c r="U53" i="9"/>
  <c r="T53" i="9"/>
  <c r="U57" i="9"/>
  <c r="T57" i="9"/>
  <c r="P69" i="9"/>
  <c r="T69" i="9" s="1"/>
  <c r="U87" i="9"/>
  <c r="E87" i="9"/>
  <c r="E115" i="9" s="1"/>
  <c r="T87" i="9"/>
  <c r="U88" i="9"/>
  <c r="T88" i="9"/>
  <c r="U17" i="10"/>
  <c r="U9" i="10"/>
  <c r="T9" i="10"/>
  <c r="U19" i="10"/>
  <c r="T19" i="10"/>
  <c r="U57" i="10"/>
  <c r="U11" i="11"/>
  <c r="T11" i="11"/>
  <c r="U22" i="11"/>
  <c r="T22" i="11"/>
  <c r="T46" i="11"/>
  <c r="U57" i="11"/>
  <c r="T57" i="11"/>
  <c r="P35" i="12"/>
  <c r="U41" i="12"/>
  <c r="T41" i="12"/>
  <c r="U32" i="14"/>
  <c r="T32" i="14"/>
  <c r="Q87" i="1"/>
  <c r="U55" i="2"/>
  <c r="T55" i="2"/>
  <c r="U87" i="2"/>
  <c r="E87" i="2"/>
  <c r="E115" i="2" s="1"/>
  <c r="U115" i="2" s="1"/>
  <c r="T87" i="2"/>
  <c r="S74" i="3"/>
  <c r="R75" i="3"/>
  <c r="R17" i="4"/>
  <c r="S32" i="4"/>
  <c r="S35" i="4"/>
  <c r="R68" i="4"/>
  <c r="R73" i="4"/>
  <c r="S87" i="4"/>
  <c r="U68" i="5"/>
  <c r="T68" i="5"/>
  <c r="Q87" i="5"/>
  <c r="S42" i="6"/>
  <c r="R61" i="6"/>
  <c r="U87" i="6"/>
  <c r="E87" i="6"/>
  <c r="E115" i="6" s="1"/>
  <c r="T115" i="6" s="1"/>
  <c r="T87" i="6"/>
  <c r="T93" i="6"/>
  <c r="T13" i="7"/>
  <c r="T24" i="7"/>
  <c r="R26" i="7"/>
  <c r="T41" i="7"/>
  <c r="T52" i="7"/>
  <c r="S55" i="7"/>
  <c r="T64" i="7"/>
  <c r="S69" i="7"/>
  <c r="S74" i="7"/>
  <c r="R75" i="7"/>
  <c r="T95" i="7"/>
  <c r="T15" i="8"/>
  <c r="R17" i="8"/>
  <c r="T29" i="8"/>
  <c r="S32" i="8"/>
  <c r="S35" i="8"/>
  <c r="T54" i="8"/>
  <c r="R68" i="8"/>
  <c r="R73" i="8"/>
  <c r="S87" i="8"/>
  <c r="U15" i="9"/>
  <c r="U66" i="9"/>
  <c r="T66" i="9"/>
  <c r="P68" i="9"/>
  <c r="U74" i="9"/>
  <c r="T74" i="9"/>
  <c r="U73" i="9"/>
  <c r="T73" i="9"/>
  <c r="U71" i="9"/>
  <c r="T71" i="9"/>
  <c r="P74" i="9"/>
  <c r="P87" i="9"/>
  <c r="U29" i="10"/>
  <c r="P32" i="10"/>
  <c r="U47" i="10"/>
  <c r="T47" i="10"/>
  <c r="P55" i="10"/>
  <c r="T55" i="10" s="1"/>
  <c r="U58" i="10"/>
  <c r="T58" i="10"/>
  <c r="U26" i="11"/>
  <c r="T26" i="11"/>
  <c r="P35" i="11"/>
  <c r="T35" i="11" s="1"/>
  <c r="U38" i="11"/>
  <c r="T38" i="11"/>
  <c r="Q61" i="11"/>
  <c r="E69" i="11"/>
  <c r="E74" i="11"/>
  <c r="U93" i="11"/>
  <c r="T93" i="11"/>
  <c r="U13" i="12"/>
  <c r="T13" i="12"/>
  <c r="U37" i="12"/>
  <c r="T37" i="12"/>
  <c r="P42" i="12"/>
  <c r="T42" i="12" s="1"/>
  <c r="U59" i="12"/>
  <c r="T59" i="12"/>
  <c r="Q61" i="12"/>
  <c r="P69" i="12"/>
  <c r="T69" i="12" s="1"/>
  <c r="Q73" i="1"/>
  <c r="P74" i="1"/>
  <c r="R87" i="1"/>
  <c r="P32" i="2"/>
  <c r="P35" i="2"/>
  <c r="T35" i="2" s="1"/>
  <c r="P87" i="2"/>
  <c r="Q61" i="3"/>
  <c r="U74" i="3"/>
  <c r="T74" i="3"/>
  <c r="U73" i="3"/>
  <c r="T73" i="3"/>
  <c r="T17" i="4"/>
  <c r="Q26" i="4"/>
  <c r="U26" i="4" s="1"/>
  <c r="U42" i="4"/>
  <c r="T42" i="4"/>
  <c r="P42" i="4"/>
  <c r="Q75" i="4"/>
  <c r="U75" i="4" s="1"/>
  <c r="Q17" i="5"/>
  <c r="U17" i="5" s="1"/>
  <c r="P55" i="5"/>
  <c r="T55" i="5" s="1"/>
  <c r="Q68" i="5"/>
  <c r="P69" i="5"/>
  <c r="T69" i="5" s="1"/>
  <c r="Q73" i="5"/>
  <c r="P74" i="5"/>
  <c r="R87" i="5"/>
  <c r="P32" i="6"/>
  <c r="P35" i="6"/>
  <c r="T35" i="6" s="1"/>
  <c r="P87" i="6"/>
  <c r="Q61" i="7"/>
  <c r="U74" i="7"/>
  <c r="T74" i="7"/>
  <c r="U73" i="7"/>
  <c r="T73" i="7"/>
  <c r="T75" i="8"/>
  <c r="U69" i="8"/>
  <c r="U17" i="8"/>
  <c r="T17" i="8"/>
  <c r="Q26" i="8"/>
  <c r="P42" i="8"/>
  <c r="T42" i="8" s="1"/>
  <c r="Q75" i="8"/>
  <c r="U75" i="8" s="1"/>
  <c r="Q35" i="9"/>
  <c r="U46" i="9"/>
  <c r="T46" i="9"/>
  <c r="Q68" i="9"/>
  <c r="P73" i="9"/>
  <c r="Q87" i="9"/>
  <c r="Q26" i="10"/>
  <c r="U30" i="10"/>
  <c r="T30" i="10"/>
  <c r="U34" i="10"/>
  <c r="T34" i="10"/>
  <c r="Q42" i="10"/>
  <c r="U42" i="10" s="1"/>
  <c r="U90" i="10"/>
  <c r="T90" i="10"/>
  <c r="E55" i="11"/>
  <c r="U89" i="11"/>
  <c r="T89" i="11"/>
  <c r="U17" i="12"/>
  <c r="U9" i="12"/>
  <c r="T9" i="12"/>
  <c r="E32" i="12"/>
  <c r="U44" i="12"/>
  <c r="T44" i="12"/>
  <c r="P55" i="12"/>
  <c r="U32" i="13"/>
  <c r="T32" i="13"/>
  <c r="U61" i="13"/>
  <c r="T61" i="13"/>
  <c r="U55" i="3"/>
  <c r="T55" i="3"/>
  <c r="U87" i="3"/>
  <c r="E87" i="3"/>
  <c r="E115" i="3" s="1"/>
  <c r="T115" i="3" s="1"/>
  <c r="T87" i="3"/>
  <c r="U32" i="4"/>
  <c r="T32" i="4"/>
  <c r="U35" i="4"/>
  <c r="T35" i="4"/>
  <c r="Q42" i="4"/>
  <c r="P61" i="4"/>
  <c r="P26" i="5"/>
  <c r="T26" i="5" s="1"/>
  <c r="Q55" i="5"/>
  <c r="Q69" i="5"/>
  <c r="U69" i="5" s="1"/>
  <c r="Q74" i="5"/>
  <c r="P75" i="5"/>
  <c r="T75" i="5" s="1"/>
  <c r="S87" i="5"/>
  <c r="P17" i="6"/>
  <c r="Q32" i="6"/>
  <c r="Q35" i="6"/>
  <c r="U35" i="6" s="1"/>
  <c r="U68" i="6"/>
  <c r="T68" i="6"/>
  <c r="P68" i="6"/>
  <c r="P73" i="6"/>
  <c r="Q87" i="6"/>
  <c r="U55" i="7"/>
  <c r="T55" i="7"/>
  <c r="U87" i="7"/>
  <c r="E87" i="7"/>
  <c r="E115" i="7" s="1"/>
  <c r="T87" i="7"/>
  <c r="U32" i="8"/>
  <c r="T32" i="8"/>
  <c r="U35" i="8"/>
  <c r="T35" i="8"/>
  <c r="Q42" i="8"/>
  <c r="U42" i="8" s="1"/>
  <c r="P61" i="8"/>
  <c r="P32" i="9"/>
  <c r="P42" i="9"/>
  <c r="T42" i="9" s="1"/>
  <c r="Q73" i="9"/>
  <c r="R87" i="9"/>
  <c r="U96" i="9"/>
  <c r="T96" i="9"/>
  <c r="U10" i="11"/>
  <c r="T10" i="11"/>
  <c r="U21" i="11"/>
  <c r="T21" i="11"/>
  <c r="U50" i="11"/>
  <c r="T50" i="11"/>
  <c r="U52" i="12"/>
  <c r="T52" i="12"/>
  <c r="R87" i="2"/>
  <c r="P87" i="3"/>
  <c r="T92" i="3"/>
  <c r="T12" i="4"/>
  <c r="T23" i="4"/>
  <c r="T40" i="4"/>
  <c r="T51" i="4"/>
  <c r="Q61" i="4"/>
  <c r="T63" i="4"/>
  <c r="U73" i="4"/>
  <c r="T73" i="4"/>
  <c r="U74" i="4"/>
  <c r="T74" i="4"/>
  <c r="T94" i="4"/>
  <c r="T17" i="5"/>
  <c r="T14" i="5"/>
  <c r="T25" i="5"/>
  <c r="Q26" i="5"/>
  <c r="U26" i="5" s="1"/>
  <c r="T28" i="5"/>
  <c r="U42" i="5"/>
  <c r="T42" i="5"/>
  <c r="P42" i="5"/>
  <c r="T45" i="5"/>
  <c r="T53" i="5"/>
  <c r="T65" i="5"/>
  <c r="Q75" i="5"/>
  <c r="U75" i="5" s="1"/>
  <c r="T88" i="5"/>
  <c r="T96" i="5"/>
  <c r="T16" i="6"/>
  <c r="Q17" i="6"/>
  <c r="T19" i="6"/>
  <c r="T30" i="6"/>
  <c r="T47" i="6"/>
  <c r="P55" i="6"/>
  <c r="T55" i="6" s="1"/>
  <c r="T58" i="6"/>
  <c r="T67" i="6"/>
  <c r="Q68" i="6"/>
  <c r="P69" i="6"/>
  <c r="T69" i="6" s="1"/>
  <c r="T72" i="6"/>
  <c r="Q73" i="6"/>
  <c r="P74" i="6"/>
  <c r="R87" i="6"/>
  <c r="T90" i="6"/>
  <c r="T10" i="7"/>
  <c r="T21" i="7"/>
  <c r="P32" i="7"/>
  <c r="P35" i="7"/>
  <c r="T35" i="7" s="1"/>
  <c r="T38" i="7"/>
  <c r="T49" i="7"/>
  <c r="T60" i="7"/>
  <c r="P87" i="7"/>
  <c r="T92" i="7"/>
  <c r="T12" i="8"/>
  <c r="T23" i="8"/>
  <c r="T40" i="8"/>
  <c r="T51" i="8"/>
  <c r="Q61" i="8"/>
  <c r="T63" i="8"/>
  <c r="U73" i="8"/>
  <c r="T73" i="8"/>
  <c r="U74" i="8"/>
  <c r="T74" i="8"/>
  <c r="T94" i="8"/>
  <c r="U75" i="9"/>
  <c r="U17" i="9"/>
  <c r="Q32" i="9"/>
  <c r="U42" i="9"/>
  <c r="Q42" i="9"/>
  <c r="U45" i="9"/>
  <c r="P61" i="9"/>
  <c r="T63" i="9"/>
  <c r="U65" i="9"/>
  <c r="T65" i="9"/>
  <c r="T93" i="9"/>
  <c r="U15" i="10"/>
  <c r="T24" i="10"/>
  <c r="P35" i="10"/>
  <c r="T35" i="10" s="1"/>
  <c r="T53" i="10"/>
  <c r="U61" i="10"/>
  <c r="T61" i="10"/>
  <c r="T65" i="10"/>
  <c r="U67" i="10"/>
  <c r="T67" i="10"/>
  <c r="P69" i="10"/>
  <c r="T69" i="10" s="1"/>
  <c r="U72" i="10"/>
  <c r="T72" i="10"/>
  <c r="P74" i="10"/>
  <c r="P42" i="11"/>
  <c r="T35" i="12"/>
  <c r="U48" i="12"/>
  <c r="T48" i="12"/>
  <c r="T26" i="15"/>
  <c r="T29" i="2"/>
  <c r="T46" i="2"/>
  <c r="T54" i="2"/>
  <c r="T57" i="2"/>
  <c r="T66" i="2"/>
  <c r="T71" i="2"/>
  <c r="S87" i="2"/>
  <c r="T89" i="2"/>
  <c r="T9" i="3"/>
  <c r="T20" i="3"/>
  <c r="T31" i="3"/>
  <c r="T34" i="3"/>
  <c r="T37" i="3"/>
  <c r="T48" i="3"/>
  <c r="T59" i="3"/>
  <c r="T68" i="3"/>
  <c r="Q87" i="3"/>
  <c r="T91" i="3"/>
  <c r="T11" i="4"/>
  <c r="T22" i="4"/>
  <c r="T39" i="4"/>
  <c r="U55" i="4"/>
  <c r="T55" i="4"/>
  <c r="T50" i="4"/>
  <c r="U87" i="4"/>
  <c r="E87" i="4"/>
  <c r="E115" i="4" s="1"/>
  <c r="U115" i="4" s="1"/>
  <c r="T87" i="4"/>
  <c r="T93" i="4"/>
  <c r="T13" i="5"/>
  <c r="T24" i="5"/>
  <c r="T41" i="5"/>
  <c r="T44" i="5"/>
  <c r="T52" i="5"/>
  <c r="T64" i="5"/>
  <c r="T95" i="5"/>
  <c r="T15" i="6"/>
  <c r="T29" i="6"/>
  <c r="T46" i="6"/>
  <c r="T54" i="6"/>
  <c r="T57" i="6"/>
  <c r="T66" i="6"/>
  <c r="T71" i="6"/>
  <c r="S87" i="6"/>
  <c r="T89" i="6"/>
  <c r="T9" i="7"/>
  <c r="T20" i="7"/>
  <c r="T31" i="7"/>
  <c r="T34" i="7"/>
  <c r="T37" i="7"/>
  <c r="T48" i="7"/>
  <c r="T59" i="7"/>
  <c r="U68" i="7"/>
  <c r="T68" i="7"/>
  <c r="Q87" i="7"/>
  <c r="T91" i="7"/>
  <c r="T11" i="8"/>
  <c r="T22" i="8"/>
  <c r="T39" i="8"/>
  <c r="T55" i="8"/>
  <c r="T50" i="8"/>
  <c r="U87" i="8"/>
  <c r="E87" i="8"/>
  <c r="E115" i="8" s="1"/>
  <c r="U115" i="8" s="1"/>
  <c r="T87" i="8"/>
  <c r="T93" i="8"/>
  <c r="U13" i="9"/>
  <c r="P17" i="9"/>
  <c r="T17" i="9" s="1"/>
  <c r="T25" i="9"/>
  <c r="T31" i="9"/>
  <c r="U35" i="9"/>
  <c r="T35" i="9"/>
  <c r="U41" i="9"/>
  <c r="U54" i="9"/>
  <c r="T54" i="9"/>
  <c r="U89" i="9"/>
  <c r="T89" i="9"/>
  <c r="T14" i="10"/>
  <c r="U16" i="10"/>
  <c r="T16" i="10"/>
  <c r="U20" i="10"/>
  <c r="T20" i="10"/>
  <c r="T42" i="10"/>
  <c r="U37" i="10"/>
  <c r="T37" i="10"/>
  <c r="T52" i="10"/>
  <c r="T64" i="10"/>
  <c r="Q69" i="10"/>
  <c r="U69" i="10" s="1"/>
  <c r="Q74" i="10"/>
  <c r="U87" i="10"/>
  <c r="E87" i="10"/>
  <c r="E115" i="10" s="1"/>
  <c r="U115" i="10" s="1"/>
  <c r="T87" i="10"/>
  <c r="T95" i="10"/>
  <c r="T16" i="11"/>
  <c r="P26" i="11"/>
  <c r="P32" i="11"/>
  <c r="T32" i="11" s="1"/>
  <c r="U35" i="11"/>
  <c r="P69" i="11"/>
  <c r="T69" i="11" s="1"/>
  <c r="P74" i="11"/>
  <c r="U31" i="12"/>
  <c r="T31" i="12"/>
  <c r="Q68" i="12"/>
  <c r="U35" i="13"/>
  <c r="T35" i="13"/>
  <c r="T69" i="2"/>
  <c r="U17" i="2"/>
  <c r="U42" i="2"/>
  <c r="T42" i="2"/>
  <c r="U61" i="2"/>
  <c r="T61" i="2"/>
  <c r="U71" i="2"/>
  <c r="U9" i="3"/>
  <c r="U37" i="3"/>
  <c r="R87" i="3"/>
  <c r="T26" i="4"/>
  <c r="P87" i="4"/>
  <c r="T63" i="5"/>
  <c r="U74" i="5"/>
  <c r="T74" i="5"/>
  <c r="U73" i="5"/>
  <c r="T73" i="5"/>
  <c r="U17" i="6"/>
  <c r="T17" i="6"/>
  <c r="U42" i="6"/>
  <c r="T42" i="6"/>
  <c r="T45" i="6"/>
  <c r="U71" i="6"/>
  <c r="T88" i="6"/>
  <c r="U9" i="7"/>
  <c r="U37" i="7"/>
  <c r="R87" i="7"/>
  <c r="P87" i="8"/>
  <c r="U48" i="10"/>
  <c r="T48" i="10"/>
  <c r="U59" i="10"/>
  <c r="T59" i="10"/>
  <c r="U74" i="10"/>
  <c r="T74" i="10"/>
  <c r="U73" i="10"/>
  <c r="T73" i="10"/>
  <c r="T71" i="10"/>
  <c r="P87" i="10"/>
  <c r="Q26" i="11"/>
  <c r="Q32" i="11"/>
  <c r="U32" i="11" s="1"/>
  <c r="U39" i="11"/>
  <c r="T39" i="11"/>
  <c r="U49" i="11"/>
  <c r="T49" i="11"/>
  <c r="P55" i="11"/>
  <c r="U66" i="11"/>
  <c r="T66" i="11"/>
  <c r="U74" i="11"/>
  <c r="T74" i="11"/>
  <c r="U73" i="11"/>
  <c r="T73" i="11"/>
  <c r="U71" i="11"/>
  <c r="T71" i="11"/>
  <c r="R87" i="11"/>
  <c r="U24" i="12"/>
  <c r="T24" i="12"/>
  <c r="P32" i="12"/>
  <c r="U64" i="12"/>
  <c r="T64" i="12"/>
  <c r="U61" i="15"/>
  <c r="U68" i="4"/>
  <c r="T68" i="4"/>
  <c r="Q114" i="4"/>
  <c r="Q115" i="4"/>
  <c r="U55" i="5"/>
  <c r="U87" i="5"/>
  <c r="E87" i="5"/>
  <c r="E115" i="5" s="1"/>
  <c r="T87" i="5"/>
  <c r="U32" i="6"/>
  <c r="T32" i="6"/>
  <c r="U68" i="8"/>
  <c r="T68" i="8"/>
  <c r="Q115" i="8"/>
  <c r="Q114" i="8"/>
  <c r="U32" i="9"/>
  <c r="T32" i="9"/>
  <c r="P55" i="9"/>
  <c r="T55" i="9" s="1"/>
  <c r="U68" i="9"/>
  <c r="T68" i="9"/>
  <c r="U26" i="10"/>
  <c r="T26" i="10"/>
  <c r="U31" i="10"/>
  <c r="T31" i="10"/>
  <c r="Q73" i="10"/>
  <c r="U91" i="10"/>
  <c r="T91" i="10"/>
  <c r="Q55" i="11"/>
  <c r="U61" i="11"/>
  <c r="T61" i="11"/>
  <c r="Q68" i="11"/>
  <c r="Q73" i="11"/>
  <c r="U20" i="12"/>
  <c r="T20" i="12"/>
  <c r="Q26" i="12"/>
  <c r="U26" i="12" s="1"/>
  <c r="U34" i="12"/>
  <c r="T34" i="12"/>
  <c r="U61" i="12"/>
  <c r="T61" i="12"/>
  <c r="Q69" i="11"/>
  <c r="U69" i="11" s="1"/>
  <c r="Q74" i="11"/>
  <c r="P75" i="11"/>
  <c r="T75" i="11" s="1"/>
  <c r="S87" i="11"/>
  <c r="P17" i="12"/>
  <c r="T17" i="12" s="1"/>
  <c r="Q32" i="12"/>
  <c r="Q35" i="12"/>
  <c r="U35" i="12" s="1"/>
  <c r="U68" i="12"/>
  <c r="T68" i="12"/>
  <c r="P68" i="12"/>
  <c r="P73" i="12"/>
  <c r="Q87" i="12"/>
  <c r="T91" i="12"/>
  <c r="T11" i="13"/>
  <c r="T22" i="13"/>
  <c r="T39" i="13"/>
  <c r="U55" i="13"/>
  <c r="T55" i="13"/>
  <c r="T50" i="13"/>
  <c r="U87" i="13"/>
  <c r="E87" i="13"/>
  <c r="E115" i="13" s="1"/>
  <c r="U115" i="13" s="1"/>
  <c r="T87" i="13"/>
  <c r="T93" i="13"/>
  <c r="T13" i="14"/>
  <c r="T24" i="14"/>
  <c r="T41" i="14"/>
  <c r="Q42" i="14"/>
  <c r="T44" i="14"/>
  <c r="T52" i="14"/>
  <c r="T64" i="14"/>
  <c r="T95" i="14"/>
  <c r="T15" i="15"/>
  <c r="T29" i="15"/>
  <c r="U41" i="15"/>
  <c r="T48" i="15"/>
  <c r="T54" i="15"/>
  <c r="Q55" i="15"/>
  <c r="U64" i="15"/>
  <c r="R87" i="15"/>
  <c r="T89" i="15"/>
  <c r="T96" i="15"/>
  <c r="U15" i="16"/>
  <c r="T22" i="16"/>
  <c r="T42" i="16"/>
  <c r="T48" i="16"/>
  <c r="U54" i="16"/>
  <c r="P69" i="16"/>
  <c r="T69" i="16" s="1"/>
  <c r="T10" i="17"/>
  <c r="T49" i="17"/>
  <c r="U60" i="17"/>
  <c r="T60" i="17"/>
  <c r="U87" i="17"/>
  <c r="E87" i="17"/>
  <c r="E115" i="17" s="1"/>
  <c r="U115" i="17" s="1"/>
  <c r="T87" i="17"/>
  <c r="U88" i="17"/>
  <c r="T88" i="17"/>
  <c r="U26" i="19"/>
  <c r="T26" i="19"/>
  <c r="U61" i="21"/>
  <c r="T61" i="21"/>
  <c r="U17" i="11"/>
  <c r="T17" i="11"/>
  <c r="U42" i="11"/>
  <c r="T42" i="11"/>
  <c r="R87" i="12"/>
  <c r="S61" i="13"/>
  <c r="P87" i="13"/>
  <c r="S26" i="14"/>
  <c r="R42" i="14"/>
  <c r="U74" i="14"/>
  <c r="T74" i="14"/>
  <c r="U73" i="14"/>
  <c r="T73" i="14"/>
  <c r="S75" i="14"/>
  <c r="U17" i="15"/>
  <c r="T17" i="15"/>
  <c r="S17" i="15"/>
  <c r="R55" i="15"/>
  <c r="P61" i="15"/>
  <c r="S87" i="15"/>
  <c r="E55" i="16"/>
  <c r="P68" i="16"/>
  <c r="Q69" i="16"/>
  <c r="U69" i="16" s="1"/>
  <c r="U35" i="20"/>
  <c r="T35" i="20"/>
  <c r="Q42" i="11"/>
  <c r="P61" i="11"/>
  <c r="P26" i="12"/>
  <c r="T26" i="12" s="1"/>
  <c r="Q55" i="12"/>
  <c r="Q69" i="12"/>
  <c r="U69" i="12" s="1"/>
  <c r="Q74" i="12"/>
  <c r="P75" i="12"/>
  <c r="T75" i="12" s="1"/>
  <c r="S87" i="12"/>
  <c r="P17" i="13"/>
  <c r="T17" i="13" s="1"/>
  <c r="Q32" i="13"/>
  <c r="Q35" i="13"/>
  <c r="U68" i="13"/>
  <c r="T68" i="13"/>
  <c r="P68" i="13"/>
  <c r="P73" i="13"/>
  <c r="Q87" i="13"/>
  <c r="U55" i="14"/>
  <c r="T55" i="14"/>
  <c r="U87" i="14"/>
  <c r="E87" i="14"/>
  <c r="E115" i="14" s="1"/>
  <c r="U115" i="14" s="1"/>
  <c r="T87" i="14"/>
  <c r="P68" i="15"/>
  <c r="Q73" i="15"/>
  <c r="P74" i="15"/>
  <c r="P75" i="15"/>
  <c r="T75" i="15" s="1"/>
  <c r="T35" i="16"/>
  <c r="Q75" i="16"/>
  <c r="U75" i="16" s="1"/>
  <c r="U25" i="17"/>
  <c r="T25" i="17"/>
  <c r="U35" i="17"/>
  <c r="T35" i="17"/>
  <c r="Q69" i="17"/>
  <c r="U69" i="17" s="1"/>
  <c r="Q75" i="12"/>
  <c r="U75" i="12" s="1"/>
  <c r="Q17" i="13"/>
  <c r="P55" i="13"/>
  <c r="Q68" i="13"/>
  <c r="P69" i="13"/>
  <c r="T69" i="13" s="1"/>
  <c r="Q73" i="13"/>
  <c r="P74" i="13"/>
  <c r="U26" i="14"/>
  <c r="T26" i="14"/>
  <c r="P32" i="14"/>
  <c r="P35" i="14"/>
  <c r="T35" i="14" s="1"/>
  <c r="P114" i="14"/>
  <c r="P115" i="14"/>
  <c r="P35" i="15"/>
  <c r="T35" i="15" s="1"/>
  <c r="Q68" i="15"/>
  <c r="P69" i="15"/>
  <c r="T69" i="15" s="1"/>
  <c r="Q74" i="15"/>
  <c r="Q75" i="15"/>
  <c r="U75" i="15" s="1"/>
  <c r="U32" i="16"/>
  <c r="T32" i="16"/>
  <c r="P73" i="16"/>
  <c r="U94" i="16"/>
  <c r="T94" i="16"/>
  <c r="U41" i="17"/>
  <c r="T41" i="17"/>
  <c r="U55" i="17"/>
  <c r="T55" i="17"/>
  <c r="U45" i="17"/>
  <c r="T45" i="17"/>
  <c r="U30" i="18"/>
  <c r="T30" i="18"/>
  <c r="U61" i="19"/>
  <c r="T61" i="19"/>
  <c r="U35" i="21"/>
  <c r="T35" i="21"/>
  <c r="U61" i="22"/>
  <c r="T61" i="22"/>
  <c r="U26" i="23"/>
  <c r="T26" i="23"/>
  <c r="P26" i="9"/>
  <c r="Q55" i="9"/>
  <c r="U55" i="9" s="1"/>
  <c r="Q69" i="9"/>
  <c r="U69" i="9" s="1"/>
  <c r="Q74" i="9"/>
  <c r="P75" i="9"/>
  <c r="T75" i="9" s="1"/>
  <c r="S87" i="9"/>
  <c r="P17" i="10"/>
  <c r="T17" i="10" s="1"/>
  <c r="Q32" i="10"/>
  <c r="Q35" i="10"/>
  <c r="U35" i="10" s="1"/>
  <c r="U68" i="10"/>
  <c r="T68" i="10"/>
  <c r="P68" i="10"/>
  <c r="P73" i="10"/>
  <c r="Q87" i="10"/>
  <c r="U55" i="11"/>
  <c r="T55" i="11"/>
  <c r="U87" i="11"/>
  <c r="E87" i="11"/>
  <c r="E115" i="11" s="1"/>
  <c r="T115" i="11" s="1"/>
  <c r="T87" i="11"/>
  <c r="Q42" i="12"/>
  <c r="U42" i="12" s="1"/>
  <c r="P61" i="12"/>
  <c r="T95" i="12"/>
  <c r="T15" i="13"/>
  <c r="P26" i="13"/>
  <c r="T26" i="13" s="1"/>
  <c r="T29" i="13"/>
  <c r="T46" i="13"/>
  <c r="T54" i="13"/>
  <c r="Q55" i="13"/>
  <c r="T57" i="13"/>
  <c r="T66" i="13"/>
  <c r="Q69" i="13"/>
  <c r="U69" i="13" s="1"/>
  <c r="T71" i="13"/>
  <c r="Q74" i="13"/>
  <c r="P75" i="13"/>
  <c r="T75" i="13" s="1"/>
  <c r="S87" i="13"/>
  <c r="T89" i="13"/>
  <c r="T9" i="14"/>
  <c r="P17" i="14"/>
  <c r="T17" i="14" s="1"/>
  <c r="T20" i="14"/>
  <c r="T31" i="14"/>
  <c r="Q32" i="14"/>
  <c r="T34" i="14"/>
  <c r="Q35" i="14"/>
  <c r="U35" i="14" s="1"/>
  <c r="T37" i="14"/>
  <c r="T48" i="14"/>
  <c r="T59" i="14"/>
  <c r="U68" i="14"/>
  <c r="T68" i="14"/>
  <c r="P68" i="14"/>
  <c r="P73" i="14"/>
  <c r="Q87" i="14"/>
  <c r="T91" i="14"/>
  <c r="T11" i="15"/>
  <c r="T22" i="15"/>
  <c r="P32" i="15"/>
  <c r="Q35" i="15"/>
  <c r="T37" i="15"/>
  <c r="U52" i="15"/>
  <c r="T60" i="15"/>
  <c r="U68" i="15"/>
  <c r="T68" i="15"/>
  <c r="T66" i="15"/>
  <c r="Q69" i="15"/>
  <c r="U69" i="15" s="1"/>
  <c r="T93" i="15"/>
  <c r="T11" i="16"/>
  <c r="P17" i="16"/>
  <c r="T17" i="16" s="1"/>
  <c r="T19" i="16"/>
  <c r="P26" i="16"/>
  <c r="T26" i="16" s="1"/>
  <c r="Q26" i="16"/>
  <c r="U26" i="16" s="1"/>
  <c r="T28" i="16"/>
  <c r="U46" i="16"/>
  <c r="T51" i="16"/>
  <c r="T67" i="16"/>
  <c r="T91" i="16"/>
  <c r="U14" i="17"/>
  <c r="T14" i="17"/>
  <c r="P26" i="17"/>
  <c r="T26" i="17" s="1"/>
  <c r="T38" i="17"/>
  <c r="P42" i="17"/>
  <c r="U53" i="17"/>
  <c r="T53" i="17"/>
  <c r="Q55" i="17"/>
  <c r="P68" i="17"/>
  <c r="U32" i="19"/>
  <c r="T32" i="19"/>
  <c r="R87" i="10"/>
  <c r="T60" i="11"/>
  <c r="P87" i="11"/>
  <c r="T92" i="11"/>
  <c r="T12" i="12"/>
  <c r="T23" i="12"/>
  <c r="T40" i="12"/>
  <c r="T51" i="12"/>
  <c r="T63" i="12"/>
  <c r="U73" i="12"/>
  <c r="T73" i="12"/>
  <c r="U74" i="12"/>
  <c r="T74" i="12"/>
  <c r="T94" i="12"/>
  <c r="U17" i="13"/>
  <c r="T14" i="13"/>
  <c r="T25" i="13"/>
  <c r="T28" i="13"/>
  <c r="U42" i="13"/>
  <c r="T42" i="13"/>
  <c r="T45" i="13"/>
  <c r="T53" i="13"/>
  <c r="T65" i="13"/>
  <c r="T88" i="13"/>
  <c r="T96" i="13"/>
  <c r="T16" i="14"/>
  <c r="T19" i="14"/>
  <c r="T30" i="14"/>
  <c r="T47" i="14"/>
  <c r="T58" i="14"/>
  <c r="T67" i="14"/>
  <c r="T72" i="14"/>
  <c r="R87" i="14"/>
  <c r="T90" i="14"/>
  <c r="T10" i="15"/>
  <c r="T21" i="15"/>
  <c r="T34" i="15"/>
  <c r="T51" i="15"/>
  <c r="T59" i="15"/>
  <c r="U87" i="15"/>
  <c r="E87" i="15"/>
  <c r="E115" i="15" s="1"/>
  <c r="T87" i="15"/>
  <c r="U88" i="15"/>
  <c r="T92" i="15"/>
  <c r="Q17" i="16"/>
  <c r="U17" i="16" s="1"/>
  <c r="T25" i="16"/>
  <c r="T37" i="16"/>
  <c r="P55" i="16"/>
  <c r="P61" i="16"/>
  <c r="P87" i="16"/>
  <c r="T95" i="16"/>
  <c r="T22" i="17"/>
  <c r="U24" i="17"/>
  <c r="T24" i="17"/>
  <c r="Q26" i="17"/>
  <c r="U26" i="17" s="1"/>
  <c r="U28" i="17"/>
  <c r="T28" i="17"/>
  <c r="U32" i="17"/>
  <c r="T32" i="17"/>
  <c r="Q42" i="17"/>
  <c r="U42" i="17" s="1"/>
  <c r="U61" i="17"/>
  <c r="T61" i="17"/>
  <c r="U65" i="17"/>
  <c r="T65" i="17"/>
  <c r="P73" i="17"/>
  <c r="U16" i="18"/>
  <c r="T16" i="18"/>
  <c r="P26" i="18"/>
  <c r="T26" i="18" s="1"/>
  <c r="S87" i="10"/>
  <c r="T9" i="11"/>
  <c r="T37" i="11"/>
  <c r="U68" i="11"/>
  <c r="T68" i="11"/>
  <c r="Q87" i="11"/>
  <c r="U55" i="12"/>
  <c r="T55" i="12"/>
  <c r="U63" i="12"/>
  <c r="U87" i="12"/>
  <c r="E87" i="12"/>
  <c r="E115" i="12" s="1"/>
  <c r="U115" i="12" s="1"/>
  <c r="T87" i="12"/>
  <c r="U45" i="13"/>
  <c r="U88" i="13"/>
  <c r="T71" i="14"/>
  <c r="S87" i="14"/>
  <c r="T9" i="15"/>
  <c r="U44" i="15"/>
  <c r="T65" i="15"/>
  <c r="U74" i="15"/>
  <c r="T74" i="15"/>
  <c r="U73" i="15"/>
  <c r="T73" i="15"/>
  <c r="P87" i="15"/>
  <c r="T9" i="16"/>
  <c r="T16" i="16"/>
  <c r="Q35" i="16"/>
  <c r="U35" i="16" s="1"/>
  <c r="U37" i="16"/>
  <c r="U50" i="16"/>
  <c r="Q55" i="16"/>
  <c r="Q61" i="16"/>
  <c r="T72" i="16"/>
  <c r="Q87" i="16"/>
  <c r="T90" i="16"/>
  <c r="U44" i="17"/>
  <c r="T44" i="17"/>
  <c r="U19" i="18"/>
  <c r="T19" i="18"/>
  <c r="P115" i="12"/>
  <c r="P114" i="12"/>
  <c r="U74" i="13"/>
  <c r="T74" i="13"/>
  <c r="U73" i="13"/>
  <c r="T73" i="13"/>
  <c r="T75" i="14"/>
  <c r="U69" i="14"/>
  <c r="U17" i="14"/>
  <c r="U42" i="14"/>
  <c r="T42" i="14"/>
  <c r="U61" i="14"/>
  <c r="T61" i="14"/>
  <c r="U35" i="15"/>
  <c r="T42" i="15"/>
  <c r="Q42" i="15"/>
  <c r="U42" i="15" s="1"/>
  <c r="U55" i="15"/>
  <c r="T55" i="15"/>
  <c r="U45" i="15"/>
  <c r="Q87" i="15"/>
  <c r="Q32" i="16"/>
  <c r="Q42" i="16"/>
  <c r="U42" i="16" s="1"/>
  <c r="U68" i="16"/>
  <c r="T68" i="16"/>
  <c r="U63" i="16"/>
  <c r="T63" i="16"/>
  <c r="U13" i="17"/>
  <c r="T13" i="17"/>
  <c r="T21" i="17"/>
  <c r="U96" i="17"/>
  <c r="T96" i="17"/>
  <c r="U35" i="19"/>
  <c r="T35" i="19"/>
  <c r="U32" i="21"/>
  <c r="T32" i="21"/>
  <c r="P87" i="17"/>
  <c r="T92" i="17"/>
  <c r="T12" i="18"/>
  <c r="T23" i="18"/>
  <c r="T40" i="18"/>
  <c r="T51" i="18"/>
  <c r="T63" i="18"/>
  <c r="U74" i="18"/>
  <c r="T74" i="18"/>
  <c r="U73" i="18"/>
  <c r="T73" i="18"/>
  <c r="T75" i="19"/>
  <c r="U69" i="19"/>
  <c r="U75" i="19"/>
  <c r="U17" i="19"/>
  <c r="T17" i="19"/>
  <c r="U42" i="19"/>
  <c r="T42" i="19"/>
  <c r="U66" i="19"/>
  <c r="U89" i="19"/>
  <c r="U20" i="20"/>
  <c r="U31" i="20"/>
  <c r="U34" i="20"/>
  <c r="U48" i="20"/>
  <c r="U59" i="20"/>
  <c r="R87" i="20"/>
  <c r="U91" i="20"/>
  <c r="U11" i="21"/>
  <c r="U22" i="21"/>
  <c r="U39" i="21"/>
  <c r="U50" i="21"/>
  <c r="P87" i="21"/>
  <c r="U93" i="21"/>
  <c r="U13" i="22"/>
  <c r="U31" i="22"/>
  <c r="U35" i="22"/>
  <c r="T42" i="22"/>
  <c r="Q42" i="22"/>
  <c r="U42" i="22" s="1"/>
  <c r="R42" i="22"/>
  <c r="U55" i="22"/>
  <c r="T55" i="22"/>
  <c r="U45" i="22"/>
  <c r="T49" i="22"/>
  <c r="U50" i="22"/>
  <c r="Q73" i="22"/>
  <c r="R74" i="22"/>
  <c r="Q115" i="22"/>
  <c r="Q114" i="22"/>
  <c r="U91" i="22"/>
  <c r="U11" i="23"/>
  <c r="U32" i="23"/>
  <c r="T32" i="23"/>
  <c r="Q42" i="23"/>
  <c r="U42" i="23" s="1"/>
  <c r="U26" i="26"/>
  <c r="T26" i="26"/>
  <c r="S87" i="16"/>
  <c r="U68" i="17"/>
  <c r="T68" i="17"/>
  <c r="Q87" i="17"/>
  <c r="S42" i="18"/>
  <c r="T55" i="18"/>
  <c r="R61" i="18"/>
  <c r="U87" i="18"/>
  <c r="E87" i="18"/>
  <c r="E115" i="18" s="1"/>
  <c r="T87" i="18"/>
  <c r="R26" i="19"/>
  <c r="S55" i="19"/>
  <c r="S69" i="19"/>
  <c r="S74" i="19"/>
  <c r="R75" i="19"/>
  <c r="R17" i="20"/>
  <c r="S32" i="20"/>
  <c r="S35" i="20"/>
  <c r="R68" i="20"/>
  <c r="R73" i="20"/>
  <c r="S87" i="20"/>
  <c r="U68" i="21"/>
  <c r="T68" i="21"/>
  <c r="Q87" i="21"/>
  <c r="E32" i="22"/>
  <c r="U41" i="22"/>
  <c r="T53" i="22"/>
  <c r="U68" i="22"/>
  <c r="T68" i="22"/>
  <c r="U63" i="22"/>
  <c r="T63" i="22"/>
  <c r="R87" i="22"/>
  <c r="U28" i="23"/>
  <c r="T28" i="23"/>
  <c r="U44" i="23"/>
  <c r="T44" i="23"/>
  <c r="U61" i="23"/>
  <c r="T61" i="23"/>
  <c r="P55" i="17"/>
  <c r="Q68" i="17"/>
  <c r="P69" i="17"/>
  <c r="T69" i="17" s="1"/>
  <c r="Q73" i="17"/>
  <c r="P74" i="17"/>
  <c r="R87" i="17"/>
  <c r="U26" i="18"/>
  <c r="P32" i="18"/>
  <c r="T32" i="18" s="1"/>
  <c r="P35" i="18"/>
  <c r="T35" i="18" s="1"/>
  <c r="P87" i="18"/>
  <c r="Q61" i="19"/>
  <c r="U74" i="19"/>
  <c r="T74" i="19"/>
  <c r="U73" i="19"/>
  <c r="T73" i="19"/>
  <c r="U17" i="20"/>
  <c r="T17" i="20"/>
  <c r="Q26" i="20"/>
  <c r="U26" i="20" s="1"/>
  <c r="T42" i="20"/>
  <c r="P42" i="20"/>
  <c r="U61" i="20"/>
  <c r="T61" i="20"/>
  <c r="Q75" i="20"/>
  <c r="U75" i="20" s="1"/>
  <c r="Q17" i="21"/>
  <c r="U17" i="21" s="1"/>
  <c r="P55" i="21"/>
  <c r="Q68" i="21"/>
  <c r="P69" i="21"/>
  <c r="T69" i="21" s="1"/>
  <c r="Q73" i="21"/>
  <c r="P74" i="21"/>
  <c r="U24" i="23"/>
  <c r="T24" i="23"/>
  <c r="U52" i="23"/>
  <c r="T52" i="23"/>
  <c r="P75" i="17"/>
  <c r="T75" i="17" s="1"/>
  <c r="S87" i="17"/>
  <c r="P17" i="18"/>
  <c r="T17" i="18" s="1"/>
  <c r="Q32" i="18"/>
  <c r="U32" i="18" s="1"/>
  <c r="Q35" i="18"/>
  <c r="U68" i="18"/>
  <c r="T68" i="18"/>
  <c r="P68" i="18"/>
  <c r="P73" i="18"/>
  <c r="Q87" i="18"/>
  <c r="T39" i="19"/>
  <c r="U55" i="19"/>
  <c r="T55" i="19"/>
  <c r="T50" i="19"/>
  <c r="U87" i="19"/>
  <c r="E87" i="19"/>
  <c r="E115" i="19" s="1"/>
  <c r="U115" i="19" s="1"/>
  <c r="T87" i="19"/>
  <c r="Q42" i="20"/>
  <c r="U42" i="20" s="1"/>
  <c r="P61" i="20"/>
  <c r="P26" i="21"/>
  <c r="T26" i="21" s="1"/>
  <c r="Q55" i="21"/>
  <c r="Q69" i="21"/>
  <c r="U69" i="21" s="1"/>
  <c r="Q74" i="21"/>
  <c r="P75" i="21"/>
  <c r="T75" i="21" s="1"/>
  <c r="S87" i="21"/>
  <c r="P17" i="22"/>
  <c r="P26" i="22"/>
  <c r="P68" i="22"/>
  <c r="P69" i="22"/>
  <c r="T69" i="22" s="1"/>
  <c r="T26" i="25"/>
  <c r="U61" i="25"/>
  <c r="T61" i="25"/>
  <c r="U73" i="16"/>
  <c r="T73" i="16"/>
  <c r="U74" i="16"/>
  <c r="T74" i="16"/>
  <c r="U75" i="17"/>
  <c r="U17" i="17"/>
  <c r="T17" i="17"/>
  <c r="T42" i="17"/>
  <c r="T47" i="18"/>
  <c r="T58" i="18"/>
  <c r="T67" i="18"/>
  <c r="T72" i="18"/>
  <c r="R87" i="18"/>
  <c r="T90" i="18"/>
  <c r="T10" i="19"/>
  <c r="T21" i="19"/>
  <c r="T38" i="19"/>
  <c r="T49" i="19"/>
  <c r="T60" i="19"/>
  <c r="P87" i="19"/>
  <c r="T92" i="19"/>
  <c r="T12" i="20"/>
  <c r="T23" i="20"/>
  <c r="T40" i="20"/>
  <c r="T51" i="20"/>
  <c r="Q61" i="20"/>
  <c r="T63" i="20"/>
  <c r="U73" i="20"/>
  <c r="T73" i="20"/>
  <c r="U74" i="20"/>
  <c r="T74" i="20"/>
  <c r="T94" i="20"/>
  <c r="T17" i="21"/>
  <c r="T14" i="21"/>
  <c r="T25" i="21"/>
  <c r="Q26" i="21"/>
  <c r="U26" i="21" s="1"/>
  <c r="T28" i="21"/>
  <c r="U42" i="21"/>
  <c r="P42" i="21"/>
  <c r="T42" i="21" s="1"/>
  <c r="T45" i="21"/>
  <c r="T53" i="21"/>
  <c r="T65" i="21"/>
  <c r="Q75" i="21"/>
  <c r="U75" i="21" s="1"/>
  <c r="T88" i="21"/>
  <c r="T96" i="21"/>
  <c r="T16" i="22"/>
  <c r="Q17" i="22"/>
  <c r="T19" i="22"/>
  <c r="Q26" i="22"/>
  <c r="P35" i="22"/>
  <c r="T35" i="22" s="1"/>
  <c r="T38" i="22"/>
  <c r="T59" i="22"/>
  <c r="Q68" i="22"/>
  <c r="U94" i="22"/>
  <c r="T94" i="22"/>
  <c r="U14" i="23"/>
  <c r="T14" i="23"/>
  <c r="P32" i="23"/>
  <c r="Q61" i="23"/>
  <c r="U55" i="16"/>
  <c r="T55" i="16"/>
  <c r="U87" i="16"/>
  <c r="E87" i="16"/>
  <c r="E115" i="16" s="1"/>
  <c r="U115" i="16" s="1"/>
  <c r="T87" i="16"/>
  <c r="T52" i="17"/>
  <c r="T64" i="17"/>
  <c r="T95" i="17"/>
  <c r="T15" i="18"/>
  <c r="T29" i="18"/>
  <c r="T46" i="18"/>
  <c r="T54" i="18"/>
  <c r="T57" i="18"/>
  <c r="T66" i="18"/>
  <c r="T71" i="18"/>
  <c r="S87" i="18"/>
  <c r="T89" i="18"/>
  <c r="T9" i="19"/>
  <c r="T20" i="19"/>
  <c r="T31" i="19"/>
  <c r="T34" i="19"/>
  <c r="T37" i="19"/>
  <c r="T48" i="19"/>
  <c r="T59" i="19"/>
  <c r="U68" i="19"/>
  <c r="T68" i="19"/>
  <c r="Q87" i="19"/>
  <c r="T91" i="19"/>
  <c r="T11" i="20"/>
  <c r="T22" i="20"/>
  <c r="T39" i="20"/>
  <c r="U55" i="20"/>
  <c r="T55" i="20"/>
  <c r="T50" i="20"/>
  <c r="U87" i="20"/>
  <c r="E87" i="20"/>
  <c r="E115" i="20" s="1"/>
  <c r="T115" i="20" s="1"/>
  <c r="T87" i="20"/>
  <c r="T93" i="20"/>
  <c r="T13" i="21"/>
  <c r="T24" i="21"/>
  <c r="T41" i="21"/>
  <c r="T44" i="21"/>
  <c r="T52" i="21"/>
  <c r="T64" i="21"/>
  <c r="T95" i="21"/>
  <c r="T15" i="22"/>
  <c r="T25" i="22"/>
  <c r="T37" i="22"/>
  <c r="T45" i="22"/>
  <c r="Q75" i="22"/>
  <c r="U75" i="22" s="1"/>
  <c r="T35" i="23"/>
  <c r="U74" i="17"/>
  <c r="T74" i="17"/>
  <c r="U73" i="17"/>
  <c r="T73" i="17"/>
  <c r="U75" i="18"/>
  <c r="T75" i="18"/>
  <c r="U69" i="18"/>
  <c r="T69" i="18"/>
  <c r="U17" i="18"/>
  <c r="U42" i="18"/>
  <c r="T42" i="18"/>
  <c r="U61" i="18"/>
  <c r="T61" i="18"/>
  <c r="U71" i="18"/>
  <c r="U9" i="19"/>
  <c r="U37" i="19"/>
  <c r="R87" i="19"/>
  <c r="T26" i="20"/>
  <c r="P87" i="20"/>
  <c r="U74" i="21"/>
  <c r="T74" i="21"/>
  <c r="U73" i="21"/>
  <c r="T73" i="21"/>
  <c r="U17" i="22"/>
  <c r="T17" i="22"/>
  <c r="U37" i="22"/>
  <c r="U41" i="23"/>
  <c r="T41" i="23"/>
  <c r="U55" i="23"/>
  <c r="T55" i="23"/>
  <c r="U45" i="23"/>
  <c r="T45" i="23"/>
  <c r="P55" i="23"/>
  <c r="U35" i="18"/>
  <c r="T71" i="19"/>
  <c r="T9" i="20"/>
  <c r="T37" i="20"/>
  <c r="U68" i="20"/>
  <c r="T68" i="20"/>
  <c r="Q87" i="20"/>
  <c r="U55" i="21"/>
  <c r="T55" i="21"/>
  <c r="U87" i="21"/>
  <c r="E87" i="21"/>
  <c r="E115" i="21" s="1"/>
  <c r="T87" i="21"/>
  <c r="U24" i="22"/>
  <c r="U44" i="22"/>
  <c r="U52" i="22"/>
  <c r="T52" i="22"/>
  <c r="Q55" i="22"/>
  <c r="P73" i="22"/>
  <c r="U93" i="22"/>
  <c r="T93" i="22"/>
  <c r="U13" i="23"/>
  <c r="T13" i="23"/>
  <c r="U25" i="23"/>
  <c r="T25" i="23"/>
  <c r="U53" i="23"/>
  <c r="T53" i="23"/>
  <c r="P87" i="23"/>
  <c r="U93" i="23"/>
  <c r="U13" i="24"/>
  <c r="U24" i="24"/>
  <c r="U41" i="24"/>
  <c r="U44" i="24"/>
  <c r="U52" i="24"/>
  <c r="U64" i="24"/>
  <c r="U73" i="24"/>
  <c r="T73" i="24"/>
  <c r="T74" i="24"/>
  <c r="U74" i="24"/>
  <c r="U95" i="24"/>
  <c r="U69" i="25"/>
  <c r="U17" i="25"/>
  <c r="T17" i="25"/>
  <c r="U15" i="25"/>
  <c r="Q26" i="25"/>
  <c r="U26" i="25" s="1"/>
  <c r="U28" i="25"/>
  <c r="U32" i="25"/>
  <c r="T32" i="25"/>
  <c r="U35" i="25"/>
  <c r="T35" i="25"/>
  <c r="U49" i="25"/>
  <c r="U58" i="25"/>
  <c r="P73" i="25"/>
  <c r="S87" i="25"/>
  <c r="U90" i="25"/>
  <c r="U19" i="26"/>
  <c r="T19" i="26"/>
  <c r="Q32" i="26"/>
  <c r="Q61" i="26"/>
  <c r="U67" i="26"/>
  <c r="T67" i="26"/>
  <c r="P114" i="26"/>
  <c r="P115" i="26"/>
  <c r="T29" i="27"/>
  <c r="U29" i="27"/>
  <c r="U32" i="27"/>
  <c r="T32" i="27"/>
  <c r="P42" i="27"/>
  <c r="Q69" i="22"/>
  <c r="U69" i="22" s="1"/>
  <c r="Q74" i="22"/>
  <c r="P75" i="22"/>
  <c r="T75" i="22" s="1"/>
  <c r="S87" i="22"/>
  <c r="P17" i="23"/>
  <c r="T17" i="23" s="1"/>
  <c r="Q32" i="23"/>
  <c r="Q35" i="23"/>
  <c r="U35" i="23" s="1"/>
  <c r="U68" i="23"/>
  <c r="T68" i="23"/>
  <c r="P68" i="23"/>
  <c r="P73" i="23"/>
  <c r="Q87" i="23"/>
  <c r="S42" i="24"/>
  <c r="U55" i="24"/>
  <c r="T55" i="24"/>
  <c r="R61" i="24"/>
  <c r="U87" i="24"/>
  <c r="E87" i="24"/>
  <c r="E115" i="24" s="1"/>
  <c r="U115" i="24" s="1"/>
  <c r="T87" i="24"/>
  <c r="R26" i="25"/>
  <c r="R55" i="25"/>
  <c r="Q74" i="25"/>
  <c r="P75" i="25"/>
  <c r="T75" i="25" s="1"/>
  <c r="P26" i="26"/>
  <c r="U29" i="26"/>
  <c r="T29" i="26"/>
  <c r="T35" i="26"/>
  <c r="Q74" i="26"/>
  <c r="U32" i="28"/>
  <c r="T32" i="28"/>
  <c r="U26" i="29"/>
  <c r="T26" i="29"/>
  <c r="Q68" i="23"/>
  <c r="P69" i="23"/>
  <c r="T69" i="23" s="1"/>
  <c r="Q73" i="23"/>
  <c r="P74" i="23"/>
  <c r="U26" i="24"/>
  <c r="T26" i="24"/>
  <c r="P32" i="24"/>
  <c r="P35" i="24"/>
  <c r="P115" i="24"/>
  <c r="P114" i="24"/>
  <c r="P61" i="25"/>
  <c r="P69" i="25"/>
  <c r="T69" i="25" s="1"/>
  <c r="Q75" i="25"/>
  <c r="U75" i="25" s="1"/>
  <c r="U46" i="26"/>
  <c r="T46" i="26"/>
  <c r="U58" i="26"/>
  <c r="T58" i="26"/>
  <c r="U90" i="26"/>
  <c r="T90" i="26"/>
  <c r="U10" i="27"/>
  <c r="T10" i="27"/>
  <c r="U35" i="27"/>
  <c r="T64" i="22"/>
  <c r="T95" i="22"/>
  <c r="T15" i="23"/>
  <c r="T29" i="23"/>
  <c r="T46" i="23"/>
  <c r="T54" i="23"/>
  <c r="Q55" i="23"/>
  <c r="T57" i="23"/>
  <c r="T66" i="23"/>
  <c r="Q69" i="23"/>
  <c r="U69" i="23" s="1"/>
  <c r="T71" i="23"/>
  <c r="Q74" i="23"/>
  <c r="P75" i="23"/>
  <c r="T75" i="23" s="1"/>
  <c r="S87" i="23"/>
  <c r="T89" i="23"/>
  <c r="T9" i="24"/>
  <c r="P17" i="24"/>
  <c r="T20" i="24"/>
  <c r="T31" i="24"/>
  <c r="Q32" i="24"/>
  <c r="T34" i="24"/>
  <c r="Q35" i="24"/>
  <c r="T37" i="24"/>
  <c r="T48" i="24"/>
  <c r="T59" i="24"/>
  <c r="U68" i="24"/>
  <c r="T68" i="24"/>
  <c r="P68" i="24"/>
  <c r="Q87" i="24"/>
  <c r="T91" i="24"/>
  <c r="T11" i="25"/>
  <c r="T22" i="25"/>
  <c r="T38" i="25"/>
  <c r="Q61" i="25"/>
  <c r="P42" i="26"/>
  <c r="T42" i="26" s="1"/>
  <c r="U54" i="26"/>
  <c r="T54" i="26"/>
  <c r="U72" i="26"/>
  <c r="T72" i="26"/>
  <c r="Q17" i="27"/>
  <c r="U17" i="27" s="1"/>
  <c r="U35" i="28"/>
  <c r="T35" i="28"/>
  <c r="U74" i="22"/>
  <c r="T74" i="22"/>
  <c r="U73" i="22"/>
  <c r="T73" i="22"/>
  <c r="U75" i="23"/>
  <c r="U17" i="23"/>
  <c r="T42" i="23"/>
  <c r="T65" i="23"/>
  <c r="T88" i="23"/>
  <c r="T96" i="23"/>
  <c r="T16" i="24"/>
  <c r="T19" i="24"/>
  <c r="T30" i="24"/>
  <c r="T47" i="24"/>
  <c r="T58" i="24"/>
  <c r="T67" i="24"/>
  <c r="T72" i="24"/>
  <c r="R87" i="24"/>
  <c r="T90" i="24"/>
  <c r="T10" i="25"/>
  <c r="T21" i="25"/>
  <c r="T31" i="25"/>
  <c r="T34" i="25"/>
  <c r="T37" i="25"/>
  <c r="T67" i="25"/>
  <c r="E73" i="25"/>
  <c r="U87" i="25"/>
  <c r="E87" i="25"/>
  <c r="E115" i="25" s="1"/>
  <c r="T115" i="25" s="1"/>
  <c r="T87" i="25"/>
  <c r="T92" i="25"/>
  <c r="T24" i="26"/>
  <c r="U32" i="26"/>
  <c r="T32" i="26"/>
  <c r="P35" i="26"/>
  <c r="T41" i="26"/>
  <c r="T64" i="26"/>
  <c r="T61" i="27"/>
  <c r="U26" i="28"/>
  <c r="T26" i="28"/>
  <c r="U32" i="30"/>
  <c r="T32" i="30"/>
  <c r="U87" i="22"/>
  <c r="E87" i="22"/>
  <c r="E115" i="22" s="1"/>
  <c r="U115" i="22" s="1"/>
  <c r="T87" i="22"/>
  <c r="T64" i="23"/>
  <c r="T95" i="23"/>
  <c r="T15" i="24"/>
  <c r="T29" i="24"/>
  <c r="T46" i="24"/>
  <c r="T54" i="24"/>
  <c r="T57" i="24"/>
  <c r="T66" i="24"/>
  <c r="T71" i="24"/>
  <c r="S87" i="24"/>
  <c r="T89" i="24"/>
  <c r="T9" i="25"/>
  <c r="T20" i="25"/>
  <c r="T30" i="25"/>
  <c r="P42" i="25"/>
  <c r="T44" i="25"/>
  <c r="U51" i="25"/>
  <c r="T60" i="25"/>
  <c r="P87" i="25"/>
  <c r="T96" i="25"/>
  <c r="Q35" i="26"/>
  <c r="U35" i="26" s="1"/>
  <c r="T51" i="26"/>
  <c r="Q55" i="26"/>
  <c r="U57" i="26"/>
  <c r="T57" i="26"/>
  <c r="U61" i="26"/>
  <c r="T61" i="26"/>
  <c r="U26" i="27"/>
  <c r="T26" i="27"/>
  <c r="U34" i="27"/>
  <c r="U32" i="31"/>
  <c r="T32" i="31"/>
  <c r="P87" i="22"/>
  <c r="T63" i="23"/>
  <c r="U74" i="23"/>
  <c r="T74" i="23"/>
  <c r="U73" i="23"/>
  <c r="T73" i="23"/>
  <c r="U75" i="24"/>
  <c r="T75" i="24"/>
  <c r="U69" i="24"/>
  <c r="T69" i="24"/>
  <c r="U17" i="24"/>
  <c r="T17" i="24"/>
  <c r="U42" i="24"/>
  <c r="T42" i="24"/>
  <c r="T45" i="24"/>
  <c r="U61" i="24"/>
  <c r="T61" i="24"/>
  <c r="U71" i="24"/>
  <c r="U9" i="25"/>
  <c r="U55" i="25"/>
  <c r="T55" i="25"/>
  <c r="E68" i="25"/>
  <c r="U91" i="25"/>
  <c r="U15" i="26"/>
  <c r="T15" i="26"/>
  <c r="P17" i="26"/>
  <c r="T23" i="26"/>
  <c r="U30" i="26"/>
  <c r="T30" i="26"/>
  <c r="T40" i="26"/>
  <c r="Q69" i="26"/>
  <c r="U69" i="26" s="1"/>
  <c r="P75" i="26"/>
  <c r="T75" i="26" s="1"/>
  <c r="T95" i="26"/>
  <c r="T15" i="27"/>
  <c r="T46" i="27"/>
  <c r="U46" i="27"/>
  <c r="U26" i="30"/>
  <c r="U87" i="23"/>
  <c r="E87" i="23"/>
  <c r="E115" i="23" s="1"/>
  <c r="U115" i="23" s="1"/>
  <c r="T87" i="23"/>
  <c r="U32" i="24"/>
  <c r="T32" i="24"/>
  <c r="U35" i="24"/>
  <c r="T35" i="24"/>
  <c r="U42" i="25"/>
  <c r="T42" i="25"/>
  <c r="T41" i="25"/>
  <c r="T95" i="25"/>
  <c r="Q17" i="26"/>
  <c r="P32" i="26"/>
  <c r="U47" i="26"/>
  <c r="T47" i="26"/>
  <c r="P61" i="26"/>
  <c r="U74" i="26"/>
  <c r="T74" i="26"/>
  <c r="U73" i="26"/>
  <c r="T73" i="26"/>
  <c r="T69" i="27"/>
  <c r="U75" i="27"/>
  <c r="T75" i="27"/>
  <c r="T17" i="27"/>
  <c r="U42" i="27"/>
  <c r="T42" i="27"/>
  <c r="U54" i="27"/>
  <c r="U57" i="27"/>
  <c r="U66" i="27"/>
  <c r="U89" i="27"/>
  <c r="U20" i="28"/>
  <c r="U31" i="28"/>
  <c r="U34" i="28"/>
  <c r="U48" i="28"/>
  <c r="U59" i="28"/>
  <c r="R87" i="28"/>
  <c r="U91" i="28"/>
  <c r="U11" i="29"/>
  <c r="U22" i="29"/>
  <c r="U39" i="29"/>
  <c r="U50" i="29"/>
  <c r="U59" i="29"/>
  <c r="U74" i="29"/>
  <c r="T74" i="29"/>
  <c r="T73" i="29"/>
  <c r="U73" i="29"/>
  <c r="P87" i="29"/>
  <c r="U92" i="29"/>
  <c r="P26" i="30"/>
  <c r="T26" i="30" s="1"/>
  <c r="U30" i="30"/>
  <c r="T30" i="30"/>
  <c r="P32" i="30"/>
  <c r="U41" i="30"/>
  <c r="U44" i="30"/>
  <c r="Q55" i="30"/>
  <c r="U68" i="30"/>
  <c r="T68" i="30"/>
  <c r="P87" i="30"/>
  <c r="U10" i="31"/>
  <c r="T10" i="31"/>
  <c r="U25" i="31"/>
  <c r="P32" i="31"/>
  <c r="U47" i="31"/>
  <c r="T65" i="31"/>
  <c r="T90" i="31"/>
  <c r="T41" i="32"/>
  <c r="P75" i="32"/>
  <c r="T75" i="32" s="1"/>
  <c r="U68" i="25"/>
  <c r="T68" i="25"/>
  <c r="Q87" i="25"/>
  <c r="U55" i="26"/>
  <c r="T55" i="26"/>
  <c r="U87" i="26"/>
  <c r="E87" i="26"/>
  <c r="E115" i="26" s="1"/>
  <c r="U115" i="26" s="1"/>
  <c r="T87" i="26"/>
  <c r="R26" i="27"/>
  <c r="S55" i="27"/>
  <c r="S69" i="27"/>
  <c r="S74" i="27"/>
  <c r="R75" i="27"/>
  <c r="R17" i="28"/>
  <c r="S32" i="28"/>
  <c r="S35" i="28"/>
  <c r="R68" i="28"/>
  <c r="R73" i="28"/>
  <c r="S87" i="28"/>
  <c r="Q87" i="29"/>
  <c r="U16" i="30"/>
  <c r="T16" i="30"/>
  <c r="Q32" i="30"/>
  <c r="S42" i="30"/>
  <c r="U55" i="30"/>
  <c r="T55" i="30"/>
  <c r="U54" i="30"/>
  <c r="T59" i="30"/>
  <c r="Q87" i="30"/>
  <c r="U20" i="31"/>
  <c r="E26" i="31"/>
  <c r="Q32" i="31"/>
  <c r="S87" i="31"/>
  <c r="E61" i="32"/>
  <c r="U26" i="33"/>
  <c r="T35" i="33"/>
  <c r="Q61" i="27"/>
  <c r="U74" i="27"/>
  <c r="T74" i="27"/>
  <c r="U73" i="27"/>
  <c r="T73" i="27"/>
  <c r="T75" i="28"/>
  <c r="U69" i="28"/>
  <c r="T69" i="28"/>
  <c r="U17" i="28"/>
  <c r="T17" i="28"/>
  <c r="Q26" i="28"/>
  <c r="U42" i="28"/>
  <c r="P42" i="28"/>
  <c r="T42" i="28" s="1"/>
  <c r="U61" i="28"/>
  <c r="T61" i="28"/>
  <c r="Q75" i="28"/>
  <c r="U75" i="28" s="1"/>
  <c r="Q17" i="29"/>
  <c r="Q55" i="29"/>
  <c r="U55" i="29" s="1"/>
  <c r="U61" i="29"/>
  <c r="T61" i="29"/>
  <c r="T17" i="30"/>
  <c r="U9" i="30"/>
  <c r="T35" i="30"/>
  <c r="U69" i="31"/>
  <c r="U17" i="31"/>
  <c r="T17" i="31"/>
  <c r="T9" i="31"/>
  <c r="U21" i="31"/>
  <c r="T21" i="31"/>
  <c r="P42" i="31"/>
  <c r="U61" i="31"/>
  <c r="T61" i="31"/>
  <c r="P74" i="31"/>
  <c r="P75" i="31"/>
  <c r="T75" i="31" s="1"/>
  <c r="U32" i="32"/>
  <c r="T32" i="32"/>
  <c r="P35" i="32"/>
  <c r="T35" i="32" s="1"/>
  <c r="U68" i="26"/>
  <c r="T68" i="26"/>
  <c r="P68" i="26"/>
  <c r="P73" i="26"/>
  <c r="Q87" i="26"/>
  <c r="U55" i="27"/>
  <c r="T55" i="27"/>
  <c r="U87" i="27"/>
  <c r="E87" i="27"/>
  <c r="E115" i="27" s="1"/>
  <c r="U115" i="27" s="1"/>
  <c r="T87" i="27"/>
  <c r="P61" i="29"/>
  <c r="P73" i="29"/>
  <c r="S87" i="29"/>
  <c r="P17" i="30"/>
  <c r="U61" i="30"/>
  <c r="T61" i="30"/>
  <c r="U67" i="30"/>
  <c r="T67" i="30"/>
  <c r="Q42" i="31"/>
  <c r="U42" i="31" s="1"/>
  <c r="P55" i="31"/>
  <c r="U60" i="31"/>
  <c r="T60" i="31"/>
  <c r="P61" i="31"/>
  <c r="Q74" i="31"/>
  <c r="Q75" i="31"/>
  <c r="U75" i="31" s="1"/>
  <c r="P26" i="32"/>
  <c r="T26" i="32" s="1"/>
  <c r="Q35" i="32"/>
  <c r="U35" i="32" s="1"/>
  <c r="U35" i="36"/>
  <c r="T35" i="36"/>
  <c r="P55" i="26"/>
  <c r="Q68" i="26"/>
  <c r="P69" i="26"/>
  <c r="T69" i="26" s="1"/>
  <c r="Q73" i="26"/>
  <c r="P74" i="26"/>
  <c r="R87" i="26"/>
  <c r="T21" i="27"/>
  <c r="P32" i="27"/>
  <c r="P35" i="27"/>
  <c r="T35" i="27" s="1"/>
  <c r="T38" i="27"/>
  <c r="T49" i="27"/>
  <c r="T60" i="27"/>
  <c r="P87" i="27"/>
  <c r="T92" i="27"/>
  <c r="T12" i="28"/>
  <c r="T23" i="28"/>
  <c r="T40" i="28"/>
  <c r="T51" i="28"/>
  <c r="Q61" i="28"/>
  <c r="T63" i="28"/>
  <c r="U73" i="28"/>
  <c r="T73" i="28"/>
  <c r="U74" i="28"/>
  <c r="T74" i="28"/>
  <c r="T94" i="28"/>
  <c r="T69" i="29"/>
  <c r="U17" i="29"/>
  <c r="T17" i="29"/>
  <c r="T14" i="29"/>
  <c r="T25" i="29"/>
  <c r="Q26" i="29"/>
  <c r="T28" i="29"/>
  <c r="U42" i="29"/>
  <c r="T42" i="29"/>
  <c r="P42" i="29"/>
  <c r="T45" i="29"/>
  <c r="T53" i="29"/>
  <c r="P68" i="29"/>
  <c r="Q73" i="29"/>
  <c r="P74" i="29"/>
  <c r="P75" i="29"/>
  <c r="T75" i="29" s="1"/>
  <c r="U95" i="29"/>
  <c r="Q17" i="30"/>
  <c r="U17" i="30" s="1"/>
  <c r="T51" i="30"/>
  <c r="P61" i="30"/>
  <c r="T64" i="30"/>
  <c r="P69" i="30"/>
  <c r="T69" i="30" s="1"/>
  <c r="U72" i="30"/>
  <c r="T72" i="30"/>
  <c r="P75" i="30"/>
  <c r="T75" i="30" s="1"/>
  <c r="T88" i="30"/>
  <c r="U90" i="30"/>
  <c r="T90" i="30"/>
  <c r="T16" i="31"/>
  <c r="T22" i="31"/>
  <c r="U55" i="31"/>
  <c r="T55" i="31"/>
  <c r="Q55" i="31"/>
  <c r="P68" i="31"/>
  <c r="Q68" i="31"/>
  <c r="P69" i="31"/>
  <c r="T69" i="31" s="1"/>
  <c r="T72" i="31"/>
  <c r="T60" i="32"/>
  <c r="U60" i="32"/>
  <c r="Q69" i="32"/>
  <c r="U69" i="32" s="1"/>
  <c r="U26" i="34"/>
  <c r="T26" i="34"/>
  <c r="T26" i="35"/>
  <c r="U61" i="35"/>
  <c r="T61" i="35"/>
  <c r="T66" i="26"/>
  <c r="T71" i="26"/>
  <c r="S87" i="26"/>
  <c r="T89" i="26"/>
  <c r="T9" i="27"/>
  <c r="T20" i="27"/>
  <c r="T31" i="27"/>
  <c r="T34" i="27"/>
  <c r="T37" i="27"/>
  <c r="T48" i="27"/>
  <c r="T59" i="27"/>
  <c r="U68" i="27"/>
  <c r="T68" i="27"/>
  <c r="Q87" i="27"/>
  <c r="T91" i="27"/>
  <c r="T11" i="28"/>
  <c r="T22" i="28"/>
  <c r="T39" i="28"/>
  <c r="U55" i="28"/>
  <c r="T55" i="28"/>
  <c r="T50" i="28"/>
  <c r="U87" i="28"/>
  <c r="E87" i="28"/>
  <c r="E115" i="28" s="1"/>
  <c r="T87" i="28"/>
  <c r="T93" i="28"/>
  <c r="T13" i="29"/>
  <c r="T24" i="29"/>
  <c r="U32" i="29"/>
  <c r="T32" i="29"/>
  <c r="U35" i="29"/>
  <c r="T35" i="29"/>
  <c r="T41" i="29"/>
  <c r="T44" i="29"/>
  <c r="T52" i="29"/>
  <c r="T71" i="29"/>
  <c r="Q74" i="29"/>
  <c r="Q75" i="29"/>
  <c r="U75" i="29" s="1"/>
  <c r="T94" i="29"/>
  <c r="U96" i="29"/>
  <c r="T96" i="29"/>
  <c r="U19" i="30"/>
  <c r="T19" i="30"/>
  <c r="P35" i="30"/>
  <c r="U46" i="30"/>
  <c r="T63" i="30"/>
  <c r="P68" i="30"/>
  <c r="Q69" i="30"/>
  <c r="U69" i="30" s="1"/>
  <c r="P74" i="30"/>
  <c r="T28" i="31"/>
  <c r="P35" i="31"/>
  <c r="T35" i="31" s="1"/>
  <c r="U38" i="31"/>
  <c r="T38" i="31"/>
  <c r="T53" i="31"/>
  <c r="U87" i="31"/>
  <c r="E87" i="31"/>
  <c r="E115" i="31" s="1"/>
  <c r="U115" i="31" s="1"/>
  <c r="T87" i="31"/>
  <c r="U96" i="31"/>
  <c r="U10" i="32"/>
  <c r="U16" i="32"/>
  <c r="T21" i="32"/>
  <c r="P32" i="32"/>
  <c r="P73" i="32"/>
  <c r="U61" i="33"/>
  <c r="T61" i="33"/>
  <c r="U61" i="37"/>
  <c r="T61" i="37"/>
  <c r="T63" i="25"/>
  <c r="U74" i="25"/>
  <c r="T74" i="25"/>
  <c r="U73" i="25"/>
  <c r="T73" i="25"/>
  <c r="U75" i="26"/>
  <c r="U17" i="26"/>
  <c r="T17" i="26"/>
  <c r="U42" i="26"/>
  <c r="T45" i="26"/>
  <c r="U71" i="26"/>
  <c r="T88" i="26"/>
  <c r="U9" i="27"/>
  <c r="U37" i="27"/>
  <c r="R87" i="27"/>
  <c r="P87" i="28"/>
  <c r="U68" i="29"/>
  <c r="T68" i="29"/>
  <c r="Q69" i="29"/>
  <c r="U69" i="29" s="1"/>
  <c r="U71" i="29"/>
  <c r="Q35" i="30"/>
  <c r="U35" i="30" s="1"/>
  <c r="T45" i="30"/>
  <c r="U47" i="30"/>
  <c r="T47" i="30"/>
  <c r="U57" i="30"/>
  <c r="U63" i="30"/>
  <c r="Q68" i="30"/>
  <c r="U74" i="30"/>
  <c r="T74" i="30"/>
  <c r="U73" i="30"/>
  <c r="T73" i="30"/>
  <c r="T71" i="30"/>
  <c r="P73" i="30"/>
  <c r="Q74" i="30"/>
  <c r="T91" i="30"/>
  <c r="E17" i="31"/>
  <c r="Q26" i="31"/>
  <c r="Q35" i="31"/>
  <c r="U35" i="31" s="1"/>
  <c r="U48" i="31"/>
  <c r="E73" i="31"/>
  <c r="E75" i="31"/>
  <c r="U91" i="31"/>
  <c r="E17" i="32"/>
  <c r="T22" i="32"/>
  <c r="T24" i="32"/>
  <c r="Q32" i="32"/>
  <c r="U32" i="36"/>
  <c r="T32" i="36"/>
  <c r="T71" i="27"/>
  <c r="S87" i="27"/>
  <c r="T9" i="28"/>
  <c r="T37" i="28"/>
  <c r="U68" i="28"/>
  <c r="T68" i="28"/>
  <c r="Q87" i="28"/>
  <c r="T55" i="29"/>
  <c r="U87" i="29"/>
  <c r="E87" i="29"/>
  <c r="E115" i="29" s="1"/>
  <c r="U115" i="29" s="1"/>
  <c r="T87" i="29"/>
  <c r="U88" i="29"/>
  <c r="T9" i="30"/>
  <c r="T20" i="30"/>
  <c r="U29" i="30"/>
  <c r="T34" i="30"/>
  <c r="U42" i="30"/>
  <c r="T42" i="30"/>
  <c r="U37" i="30"/>
  <c r="U58" i="30"/>
  <c r="T58" i="30"/>
  <c r="U87" i="30"/>
  <c r="E87" i="30"/>
  <c r="E115" i="30" s="1"/>
  <c r="T87" i="30"/>
  <c r="U9" i="31"/>
  <c r="U34" i="31"/>
  <c r="T42" i="31"/>
  <c r="T37" i="31"/>
  <c r="T39" i="31"/>
  <c r="U49" i="31"/>
  <c r="T49" i="31"/>
  <c r="T38" i="32"/>
  <c r="U47" i="32"/>
  <c r="T49" i="32"/>
  <c r="U49" i="32"/>
  <c r="U32" i="33"/>
  <c r="T32" i="33"/>
  <c r="U68" i="32"/>
  <c r="T68" i="32"/>
  <c r="Q87" i="32"/>
  <c r="U92" i="32"/>
  <c r="U12" i="33"/>
  <c r="U23" i="33"/>
  <c r="U40" i="33"/>
  <c r="U55" i="33"/>
  <c r="T55" i="33"/>
  <c r="U51" i="33"/>
  <c r="U87" i="33"/>
  <c r="E87" i="33"/>
  <c r="E115" i="33" s="1"/>
  <c r="T87" i="33"/>
  <c r="U94" i="33"/>
  <c r="U14" i="34"/>
  <c r="U25" i="34"/>
  <c r="U28" i="34"/>
  <c r="U32" i="34"/>
  <c r="T32" i="34"/>
  <c r="U53" i="34"/>
  <c r="U65" i="34"/>
  <c r="U96" i="34"/>
  <c r="U16" i="35"/>
  <c r="U19" i="35"/>
  <c r="U30" i="35"/>
  <c r="U47" i="35"/>
  <c r="U58" i="35"/>
  <c r="U67" i="35"/>
  <c r="U72" i="35"/>
  <c r="S87" i="35"/>
  <c r="U90" i="35"/>
  <c r="U10" i="36"/>
  <c r="U21" i="36"/>
  <c r="U38" i="36"/>
  <c r="U49" i="36"/>
  <c r="U67" i="36"/>
  <c r="Q87" i="36"/>
  <c r="U13" i="37"/>
  <c r="T13" i="37"/>
  <c r="U24" i="37"/>
  <c r="T24" i="37"/>
  <c r="P26" i="37"/>
  <c r="T26" i="37" s="1"/>
  <c r="P32" i="37"/>
  <c r="U26" i="38"/>
  <c r="T26" i="38"/>
  <c r="T41" i="38"/>
  <c r="U41" i="38"/>
  <c r="T52" i="38"/>
  <c r="U52" i="38"/>
  <c r="U35" i="39"/>
  <c r="Q17" i="32"/>
  <c r="P55" i="32"/>
  <c r="Q68" i="32"/>
  <c r="P69" i="32"/>
  <c r="T69" i="32" s="1"/>
  <c r="Q73" i="32"/>
  <c r="P74" i="32"/>
  <c r="R87" i="32"/>
  <c r="P32" i="33"/>
  <c r="P35" i="33"/>
  <c r="P87" i="33"/>
  <c r="Q61" i="34"/>
  <c r="U74" i="34"/>
  <c r="T74" i="34"/>
  <c r="U73" i="34"/>
  <c r="T73" i="34"/>
  <c r="U69" i="35"/>
  <c r="T69" i="35"/>
  <c r="T75" i="35"/>
  <c r="U17" i="35"/>
  <c r="T17" i="35"/>
  <c r="Q26" i="35"/>
  <c r="U26" i="35" s="1"/>
  <c r="U42" i="35"/>
  <c r="T42" i="35"/>
  <c r="P42" i="35"/>
  <c r="Q75" i="35"/>
  <c r="U75" i="35" s="1"/>
  <c r="Q17" i="36"/>
  <c r="U17" i="36" s="1"/>
  <c r="P55" i="36"/>
  <c r="Q26" i="37"/>
  <c r="U26" i="37" s="1"/>
  <c r="Q68" i="37"/>
  <c r="Q75" i="37"/>
  <c r="U75" i="37" s="1"/>
  <c r="T44" i="38"/>
  <c r="U44" i="38"/>
  <c r="U26" i="40"/>
  <c r="T26" i="40"/>
  <c r="P17" i="33"/>
  <c r="T17" i="33" s="1"/>
  <c r="Q32" i="33"/>
  <c r="Q35" i="33"/>
  <c r="U35" i="33" s="1"/>
  <c r="U68" i="33"/>
  <c r="T68" i="33"/>
  <c r="P68" i="33"/>
  <c r="P73" i="33"/>
  <c r="Q114" i="33"/>
  <c r="Q115" i="33"/>
  <c r="U55" i="34"/>
  <c r="T55" i="34"/>
  <c r="U87" i="34"/>
  <c r="E87" i="34"/>
  <c r="E115" i="34" s="1"/>
  <c r="U115" i="34" s="1"/>
  <c r="T87" i="34"/>
  <c r="U32" i="35"/>
  <c r="T32" i="35"/>
  <c r="U35" i="35"/>
  <c r="T35" i="35"/>
  <c r="Q42" i="35"/>
  <c r="P61" i="35"/>
  <c r="P26" i="36"/>
  <c r="T26" i="36" s="1"/>
  <c r="Q55" i="36"/>
  <c r="U61" i="36"/>
  <c r="T61" i="36"/>
  <c r="U87" i="37"/>
  <c r="E87" i="37"/>
  <c r="E115" i="37" s="1"/>
  <c r="T115" i="37" s="1"/>
  <c r="T87" i="37"/>
  <c r="U88" i="37"/>
  <c r="P32" i="38"/>
  <c r="U26" i="39"/>
  <c r="T26" i="39"/>
  <c r="Q61" i="31"/>
  <c r="U74" i="31"/>
  <c r="T74" i="31"/>
  <c r="U73" i="31"/>
  <c r="T73" i="31"/>
  <c r="U17" i="32"/>
  <c r="T17" i="32"/>
  <c r="Q26" i="32"/>
  <c r="U26" i="32" s="1"/>
  <c r="U42" i="32"/>
  <c r="P42" i="32"/>
  <c r="T42" i="32" s="1"/>
  <c r="Q75" i="32"/>
  <c r="U75" i="32" s="1"/>
  <c r="Q17" i="33"/>
  <c r="U17" i="33" s="1"/>
  <c r="P55" i="33"/>
  <c r="Q68" i="33"/>
  <c r="P69" i="33"/>
  <c r="T69" i="33" s="1"/>
  <c r="Q73" i="33"/>
  <c r="P74" i="33"/>
  <c r="R87" i="33"/>
  <c r="P32" i="34"/>
  <c r="P35" i="34"/>
  <c r="T35" i="34" s="1"/>
  <c r="P87" i="34"/>
  <c r="Q61" i="35"/>
  <c r="T74" i="35"/>
  <c r="U74" i="35"/>
  <c r="U73" i="35"/>
  <c r="T73" i="35"/>
  <c r="U69" i="36"/>
  <c r="T69" i="36"/>
  <c r="T17" i="36"/>
  <c r="Q26" i="36"/>
  <c r="U26" i="36" s="1"/>
  <c r="P42" i="36"/>
  <c r="T42" i="36" s="1"/>
  <c r="P61" i="36"/>
  <c r="U74" i="36"/>
  <c r="T74" i="36"/>
  <c r="U73" i="36"/>
  <c r="T73" i="36"/>
  <c r="T71" i="36"/>
  <c r="P75" i="36"/>
  <c r="T75" i="36" s="1"/>
  <c r="Q75" i="36"/>
  <c r="U75" i="36" s="1"/>
  <c r="T24" i="38"/>
  <c r="U24" i="38"/>
  <c r="P61" i="32"/>
  <c r="P26" i="33"/>
  <c r="T26" i="33" s="1"/>
  <c r="Q55" i="33"/>
  <c r="Q69" i="33"/>
  <c r="U69" i="33" s="1"/>
  <c r="Q74" i="33"/>
  <c r="P75" i="33"/>
  <c r="T75" i="33" s="1"/>
  <c r="S87" i="33"/>
  <c r="P17" i="34"/>
  <c r="Q32" i="34"/>
  <c r="Q35" i="34"/>
  <c r="U35" i="34" s="1"/>
  <c r="U68" i="34"/>
  <c r="T68" i="34"/>
  <c r="P68" i="34"/>
  <c r="P73" i="34"/>
  <c r="Q87" i="34"/>
  <c r="U55" i="35"/>
  <c r="T55" i="35"/>
  <c r="U87" i="35"/>
  <c r="E87" i="35"/>
  <c r="E115" i="35" s="1"/>
  <c r="U115" i="35" s="1"/>
  <c r="T87" i="35"/>
  <c r="Q42" i="36"/>
  <c r="U42" i="36" s="1"/>
  <c r="Q61" i="36"/>
  <c r="P73" i="36"/>
  <c r="P74" i="36"/>
  <c r="U32" i="37"/>
  <c r="T32" i="37"/>
  <c r="P35" i="37"/>
  <c r="T35" i="37" s="1"/>
  <c r="U55" i="37"/>
  <c r="T55" i="37"/>
  <c r="U45" i="37"/>
  <c r="P73" i="37"/>
  <c r="Q73" i="37"/>
  <c r="Q26" i="38"/>
  <c r="U61" i="39"/>
  <c r="T61" i="39"/>
  <c r="R87" i="30"/>
  <c r="P87" i="31"/>
  <c r="T92" i="31"/>
  <c r="T12" i="32"/>
  <c r="T23" i="32"/>
  <c r="T40" i="32"/>
  <c r="T51" i="32"/>
  <c r="T63" i="32"/>
  <c r="U73" i="32"/>
  <c r="T73" i="32"/>
  <c r="U74" i="32"/>
  <c r="T74" i="32"/>
  <c r="T94" i="32"/>
  <c r="U75" i="33"/>
  <c r="T14" i="33"/>
  <c r="T25" i="33"/>
  <c r="T28" i="33"/>
  <c r="U42" i="33"/>
  <c r="T42" i="33"/>
  <c r="T45" i="33"/>
  <c r="T53" i="33"/>
  <c r="T65" i="33"/>
  <c r="T88" i="33"/>
  <c r="T96" i="33"/>
  <c r="T16" i="34"/>
  <c r="T19" i="34"/>
  <c r="T30" i="34"/>
  <c r="T47" i="34"/>
  <c r="T58" i="34"/>
  <c r="T67" i="34"/>
  <c r="T72" i="34"/>
  <c r="R87" i="34"/>
  <c r="T90" i="34"/>
  <c r="T10" i="35"/>
  <c r="T21" i="35"/>
  <c r="T38" i="35"/>
  <c r="T49" i="35"/>
  <c r="T60" i="35"/>
  <c r="P87" i="35"/>
  <c r="T92" i="35"/>
  <c r="T12" i="36"/>
  <c r="T23" i="36"/>
  <c r="T40" i="36"/>
  <c r="T51" i="36"/>
  <c r="Q73" i="36"/>
  <c r="Q74" i="36"/>
  <c r="P17" i="37"/>
  <c r="T17" i="37" s="1"/>
  <c r="Q17" i="37"/>
  <c r="U17" i="37" s="1"/>
  <c r="Q35" i="37"/>
  <c r="U35" i="37" s="1"/>
  <c r="T37" i="37"/>
  <c r="T39" i="37"/>
  <c r="P42" i="37"/>
  <c r="T42" i="37" s="1"/>
  <c r="U48" i="37"/>
  <c r="Q61" i="37"/>
  <c r="R87" i="37"/>
  <c r="T13" i="38"/>
  <c r="U22" i="38"/>
  <c r="U32" i="39"/>
  <c r="T32" i="39"/>
  <c r="S87" i="30"/>
  <c r="U68" i="31"/>
  <c r="T68" i="31"/>
  <c r="Q87" i="31"/>
  <c r="U55" i="32"/>
  <c r="T55" i="32"/>
  <c r="U63" i="32"/>
  <c r="U87" i="32"/>
  <c r="E87" i="32"/>
  <c r="E115" i="32" s="1"/>
  <c r="U115" i="32" s="1"/>
  <c r="T87" i="32"/>
  <c r="T24" i="33"/>
  <c r="T41" i="33"/>
  <c r="T44" i="33"/>
  <c r="U45" i="33"/>
  <c r="T52" i="33"/>
  <c r="T64" i="33"/>
  <c r="U88" i="33"/>
  <c r="T95" i="33"/>
  <c r="T15" i="34"/>
  <c r="T29" i="34"/>
  <c r="T46" i="34"/>
  <c r="T54" i="34"/>
  <c r="T57" i="34"/>
  <c r="T66" i="34"/>
  <c r="T71" i="34"/>
  <c r="S87" i="34"/>
  <c r="T89" i="34"/>
  <c r="T9" i="35"/>
  <c r="T20" i="35"/>
  <c r="T31" i="35"/>
  <c r="T34" i="35"/>
  <c r="T37" i="35"/>
  <c r="T48" i="35"/>
  <c r="T59" i="35"/>
  <c r="U68" i="35"/>
  <c r="T68" i="35"/>
  <c r="Q87" i="35"/>
  <c r="T91" i="35"/>
  <c r="T11" i="36"/>
  <c r="T22" i="36"/>
  <c r="T39" i="36"/>
  <c r="U55" i="36"/>
  <c r="T55" i="36"/>
  <c r="T50" i="36"/>
  <c r="U68" i="36"/>
  <c r="T68" i="36"/>
  <c r="T72" i="36"/>
  <c r="U87" i="36"/>
  <c r="E87" i="36"/>
  <c r="E115" i="36" s="1"/>
  <c r="T87" i="36"/>
  <c r="T91" i="36"/>
  <c r="U93" i="36"/>
  <c r="T93" i="36"/>
  <c r="Q42" i="37"/>
  <c r="U42" i="37" s="1"/>
  <c r="T65" i="37"/>
  <c r="T93" i="37"/>
  <c r="U61" i="38"/>
  <c r="T61" i="38"/>
  <c r="T64" i="38"/>
  <c r="U64" i="38"/>
  <c r="U32" i="40"/>
  <c r="T32" i="40"/>
  <c r="P87" i="32"/>
  <c r="T63" i="33"/>
  <c r="U74" i="33"/>
  <c r="U73" i="33"/>
  <c r="T73" i="33"/>
  <c r="T74" i="33"/>
  <c r="U75" i="34"/>
  <c r="T75" i="34"/>
  <c r="U69" i="34"/>
  <c r="T69" i="34"/>
  <c r="U17" i="34"/>
  <c r="T17" i="34"/>
  <c r="U42" i="34"/>
  <c r="T42" i="34"/>
  <c r="T45" i="34"/>
  <c r="U61" i="34"/>
  <c r="T61" i="34"/>
  <c r="U71" i="34"/>
  <c r="T88" i="34"/>
  <c r="U9" i="35"/>
  <c r="U37" i="35"/>
  <c r="R87" i="35"/>
  <c r="U60" i="36"/>
  <c r="E75" i="36"/>
  <c r="T69" i="37"/>
  <c r="T9" i="37"/>
  <c r="T28" i="37"/>
  <c r="U34" i="37"/>
  <c r="T88" i="37"/>
  <c r="T96" i="37"/>
  <c r="U35" i="40"/>
  <c r="T35" i="40"/>
  <c r="T38" i="37"/>
  <c r="T49" i="37"/>
  <c r="T60" i="37"/>
  <c r="P87" i="37"/>
  <c r="T92" i="37"/>
  <c r="T12" i="38"/>
  <c r="T23" i="38"/>
  <c r="T40" i="38"/>
  <c r="T51" i="38"/>
  <c r="T63" i="38"/>
  <c r="U73" i="38"/>
  <c r="T73" i="38"/>
  <c r="U74" i="38"/>
  <c r="T74" i="38"/>
  <c r="T94" i="38"/>
  <c r="U95" i="38"/>
  <c r="U69" i="39"/>
  <c r="T69" i="39"/>
  <c r="U75" i="39"/>
  <c r="T75" i="39"/>
  <c r="U17" i="39"/>
  <c r="T17" i="39"/>
  <c r="T14" i="39"/>
  <c r="U15" i="39"/>
  <c r="T25" i="39"/>
  <c r="T28" i="39"/>
  <c r="U29" i="39"/>
  <c r="U42" i="39"/>
  <c r="T42" i="39"/>
  <c r="T45" i="39"/>
  <c r="U46" i="39"/>
  <c r="T53" i="39"/>
  <c r="U54" i="39"/>
  <c r="R55" i="39"/>
  <c r="U57" i="39"/>
  <c r="T65" i="39"/>
  <c r="U66" i="39"/>
  <c r="S68" i="39"/>
  <c r="R69" i="39"/>
  <c r="T88" i="39"/>
  <c r="U89" i="39"/>
  <c r="T96" i="39"/>
  <c r="T16" i="40"/>
  <c r="T19" i="40"/>
  <c r="U20" i="40"/>
  <c r="T30" i="40"/>
  <c r="U31" i="40"/>
  <c r="U34" i="40"/>
  <c r="T47" i="40"/>
  <c r="U48" i="40"/>
  <c r="U57" i="40"/>
  <c r="P61" i="40"/>
  <c r="T63" i="40"/>
  <c r="U65" i="40"/>
  <c r="T65" i="40"/>
  <c r="S87" i="36"/>
  <c r="U68" i="37"/>
  <c r="T68" i="37"/>
  <c r="Q87" i="37"/>
  <c r="S42" i="38"/>
  <c r="U55" i="38"/>
  <c r="T55" i="38"/>
  <c r="R61" i="38"/>
  <c r="U87" i="38"/>
  <c r="E87" i="38"/>
  <c r="E115" i="38" s="1"/>
  <c r="U115" i="38" s="1"/>
  <c r="T87" i="38"/>
  <c r="R26" i="39"/>
  <c r="S55" i="39"/>
  <c r="S69" i="39"/>
  <c r="S74" i="39"/>
  <c r="R75" i="39"/>
  <c r="R17" i="40"/>
  <c r="S32" i="40"/>
  <c r="S35" i="40"/>
  <c r="Q55" i="40"/>
  <c r="U55" i="40" s="1"/>
  <c r="P114" i="38"/>
  <c r="P115" i="38"/>
  <c r="Q61" i="39"/>
  <c r="U74" i="39"/>
  <c r="T74" i="39"/>
  <c r="U73" i="39"/>
  <c r="T73" i="39"/>
  <c r="U75" i="40"/>
  <c r="U17" i="40"/>
  <c r="T17" i="40"/>
  <c r="Q26" i="40"/>
  <c r="U42" i="40"/>
  <c r="T42" i="40"/>
  <c r="P42" i="40"/>
  <c r="Q55" i="37"/>
  <c r="Q69" i="37"/>
  <c r="U69" i="37" s="1"/>
  <c r="Q74" i="37"/>
  <c r="P75" i="37"/>
  <c r="T75" i="37" s="1"/>
  <c r="S87" i="37"/>
  <c r="P17" i="38"/>
  <c r="Q32" i="38"/>
  <c r="Q35" i="38"/>
  <c r="U68" i="38"/>
  <c r="T68" i="38"/>
  <c r="P68" i="38"/>
  <c r="P73" i="38"/>
  <c r="Q87" i="38"/>
  <c r="U55" i="39"/>
  <c r="T55" i="39"/>
  <c r="U87" i="39"/>
  <c r="E87" i="39"/>
  <c r="E115" i="39" s="1"/>
  <c r="U115" i="39" s="1"/>
  <c r="T87" i="39"/>
  <c r="Q42" i="40"/>
  <c r="U68" i="40"/>
  <c r="T68" i="40"/>
  <c r="P55" i="38"/>
  <c r="Q68" i="38"/>
  <c r="P69" i="38"/>
  <c r="T69" i="38" s="1"/>
  <c r="Q73" i="38"/>
  <c r="P74" i="38"/>
  <c r="R87" i="38"/>
  <c r="P32" i="39"/>
  <c r="P35" i="39"/>
  <c r="T35" i="39" s="1"/>
  <c r="P87" i="39"/>
  <c r="T51" i="40"/>
  <c r="T59" i="40"/>
  <c r="T41" i="37"/>
  <c r="T44" i="37"/>
  <c r="T52" i="37"/>
  <c r="T64" i="37"/>
  <c r="T95" i="37"/>
  <c r="T15" i="38"/>
  <c r="T29" i="38"/>
  <c r="T46" i="38"/>
  <c r="T54" i="38"/>
  <c r="T57" i="38"/>
  <c r="T66" i="38"/>
  <c r="S87" i="38"/>
  <c r="U68" i="39"/>
  <c r="T68" i="39"/>
  <c r="Q87" i="39"/>
  <c r="T39" i="40"/>
  <c r="T55" i="40"/>
  <c r="U66" i="40"/>
  <c r="T66" i="40"/>
  <c r="P87" i="36"/>
  <c r="T63" i="37"/>
  <c r="U74" i="37"/>
  <c r="T74" i="37"/>
  <c r="U73" i="37"/>
  <c r="T73" i="37"/>
  <c r="U75" i="38"/>
  <c r="U69" i="38"/>
  <c r="T75" i="38"/>
  <c r="U17" i="38"/>
  <c r="T17" i="38"/>
  <c r="U42" i="38"/>
  <c r="T42" i="38"/>
  <c r="T45" i="38"/>
  <c r="U71" i="38"/>
  <c r="T88" i="38"/>
  <c r="U9" i="39"/>
  <c r="U37" i="39"/>
  <c r="R87" i="39"/>
  <c r="T58" i="40"/>
  <c r="U32" i="38"/>
  <c r="T32" i="38"/>
  <c r="U35" i="38"/>
  <c r="T35" i="38"/>
  <c r="T71" i="39"/>
  <c r="S87" i="39"/>
  <c r="T9" i="40"/>
  <c r="T37" i="40"/>
  <c r="U61" i="40"/>
  <c r="T61" i="40"/>
  <c r="U64" i="40"/>
  <c r="U74" i="40"/>
  <c r="T74" i="40"/>
  <c r="U73" i="40"/>
  <c r="T73" i="40"/>
  <c r="S75" i="40"/>
  <c r="T94" i="40"/>
  <c r="U95" i="40"/>
  <c r="E82" i="34"/>
  <c r="E82" i="25"/>
  <c r="E82" i="23"/>
  <c r="E82" i="20"/>
  <c r="E82" i="16"/>
  <c r="E82" i="14"/>
  <c r="T106" i="40"/>
  <c r="R97" i="39"/>
  <c r="T101" i="39"/>
  <c r="U103" i="39"/>
  <c r="T111" i="39"/>
  <c r="T105" i="38"/>
  <c r="T109" i="38"/>
  <c r="T99" i="35"/>
  <c r="U87" i="40"/>
  <c r="E87" i="40"/>
  <c r="E115" i="40" s="1"/>
  <c r="U115" i="40" s="1"/>
  <c r="T87" i="40"/>
  <c r="T93" i="40"/>
  <c r="E82" i="35"/>
  <c r="E82" i="26"/>
  <c r="E82" i="17"/>
  <c r="E82" i="15"/>
  <c r="E82" i="12"/>
  <c r="E82" i="9"/>
  <c r="E82" i="8"/>
  <c r="E82" i="6"/>
  <c r="E97" i="1"/>
  <c r="E114" i="1" s="1"/>
  <c r="T114" i="1" s="1"/>
  <c r="T99" i="1"/>
  <c r="T107" i="1"/>
  <c r="T104" i="40"/>
  <c r="T112" i="40"/>
  <c r="S97" i="39"/>
  <c r="T109" i="39"/>
  <c r="R97" i="35"/>
  <c r="T105" i="35"/>
  <c r="S97" i="34"/>
  <c r="T101" i="34"/>
  <c r="U105" i="34"/>
  <c r="T109" i="34"/>
  <c r="T98" i="33"/>
  <c r="U102" i="33"/>
  <c r="T106" i="33"/>
  <c r="U110" i="33"/>
  <c r="T100" i="38"/>
  <c r="U111" i="38"/>
  <c r="U98" i="37"/>
  <c r="T102" i="37"/>
  <c r="U106" i="37"/>
  <c r="T110" i="37"/>
  <c r="T99" i="36"/>
  <c r="U103" i="36"/>
  <c r="M114" i="30"/>
  <c r="S114" i="30" s="1"/>
  <c r="R97" i="26"/>
  <c r="U111" i="25"/>
  <c r="T111" i="25"/>
  <c r="P68" i="40"/>
  <c r="P73" i="40"/>
  <c r="Q87" i="40"/>
  <c r="E82" i="19"/>
  <c r="P114" i="40"/>
  <c r="T98" i="38"/>
  <c r="T108" i="38"/>
  <c r="U100" i="37"/>
  <c r="U108" i="37"/>
  <c r="U105" i="36"/>
  <c r="T99" i="32"/>
  <c r="L114" i="32"/>
  <c r="R114" i="32" s="1"/>
  <c r="L114" i="31"/>
  <c r="R114" i="31" s="1"/>
  <c r="U98" i="30"/>
  <c r="U102" i="30"/>
  <c r="T109" i="28"/>
  <c r="T111" i="28"/>
  <c r="R97" i="27"/>
  <c r="T111" i="27"/>
  <c r="S97" i="26"/>
  <c r="U98" i="25"/>
  <c r="Q68" i="40"/>
  <c r="P69" i="40"/>
  <c r="T69" i="40" s="1"/>
  <c r="Q73" i="40"/>
  <c r="P74" i="40"/>
  <c r="E82" i="11"/>
  <c r="E82" i="2"/>
  <c r="T102" i="38"/>
  <c r="T106" i="38"/>
  <c r="T109" i="29"/>
  <c r="T101" i="28"/>
  <c r="T103" i="28"/>
  <c r="S97" i="27"/>
  <c r="T103" i="27"/>
  <c r="U109" i="27"/>
  <c r="M114" i="24"/>
  <c r="S114" i="24" s="1"/>
  <c r="S97" i="24"/>
  <c r="Q69" i="40"/>
  <c r="U69" i="40" s="1"/>
  <c r="T71" i="40"/>
  <c r="Q74" i="40"/>
  <c r="P75" i="40"/>
  <c r="T75" i="40" s="1"/>
  <c r="S87" i="40"/>
  <c r="T89" i="40"/>
  <c r="E82" i="1"/>
  <c r="E82" i="39"/>
  <c r="E82" i="3"/>
  <c r="T98" i="1"/>
  <c r="U102" i="1"/>
  <c r="T106" i="1"/>
  <c r="T110" i="1"/>
  <c r="T103" i="40"/>
  <c r="U107" i="40"/>
  <c r="T111" i="40"/>
  <c r="U98" i="39"/>
  <c r="T108" i="39"/>
  <c r="U112" i="39"/>
  <c r="T110" i="38"/>
  <c r="L114" i="38"/>
  <c r="R114" i="38" s="1"/>
  <c r="T105" i="37"/>
  <c r="T102" i="36"/>
  <c r="T110" i="36"/>
  <c r="U100" i="35"/>
  <c r="T104" i="35"/>
  <c r="U108" i="35"/>
  <c r="T112" i="35"/>
  <c r="T98" i="34"/>
  <c r="T102" i="34"/>
  <c r="T106" i="34"/>
  <c r="T110" i="34"/>
  <c r="T99" i="33"/>
  <c r="T103" i="33"/>
  <c r="T107" i="33"/>
  <c r="T111" i="33"/>
  <c r="U102" i="31"/>
  <c r="U111" i="30"/>
  <c r="T101" i="29"/>
  <c r="U107" i="29"/>
  <c r="R97" i="28"/>
  <c r="U101" i="27"/>
  <c r="T106" i="26"/>
  <c r="T108" i="26"/>
  <c r="U71" i="40"/>
  <c r="T96" i="40"/>
  <c r="E82" i="32"/>
  <c r="E82" i="30"/>
  <c r="U104" i="1"/>
  <c r="U101" i="40"/>
  <c r="U109" i="40"/>
  <c r="U106" i="39"/>
  <c r="T103" i="37"/>
  <c r="T111" i="37"/>
  <c r="T100" i="36"/>
  <c r="T108" i="36"/>
  <c r="T112" i="36"/>
  <c r="U102" i="35"/>
  <c r="U110" i="35"/>
  <c r="E97" i="33"/>
  <c r="U97" i="33" s="1"/>
  <c r="T104" i="32"/>
  <c r="U99" i="29"/>
  <c r="R97" i="25"/>
  <c r="T103" i="25"/>
  <c r="U105" i="25"/>
  <c r="E82" i="28"/>
  <c r="E82" i="24"/>
  <c r="E82" i="22"/>
  <c r="M114" i="37"/>
  <c r="S114" i="37" s="1"/>
  <c r="T100" i="32"/>
  <c r="M114" i="29"/>
  <c r="S114" i="29" s="1"/>
  <c r="U98" i="26"/>
  <c r="U103" i="24"/>
  <c r="U111" i="24"/>
  <c r="U98" i="22"/>
  <c r="T101" i="21"/>
  <c r="U111" i="21"/>
  <c r="T98" i="20"/>
  <c r="U104" i="20"/>
  <c r="U108" i="20"/>
  <c r="S97" i="19"/>
  <c r="T100" i="18"/>
  <c r="T98" i="17"/>
  <c r="T104" i="17"/>
  <c r="T100" i="16"/>
  <c r="T102" i="16"/>
  <c r="T108" i="16"/>
  <c r="T110" i="16"/>
  <c r="T110" i="15"/>
  <c r="T101" i="13"/>
  <c r="T103" i="13"/>
  <c r="T105" i="13"/>
  <c r="T109" i="12"/>
  <c r="U102" i="11"/>
  <c r="S97" i="9"/>
  <c r="U111" i="9"/>
  <c r="T106" i="8"/>
  <c r="M114" i="8"/>
  <c r="S114" i="8" s="1"/>
  <c r="T112" i="7"/>
  <c r="T109" i="6"/>
  <c r="T111" i="6"/>
  <c r="S97" i="4"/>
  <c r="T111" i="22"/>
  <c r="T111" i="14"/>
  <c r="T109" i="13"/>
  <c r="T107" i="14"/>
  <c r="U105" i="22"/>
  <c r="T103" i="10"/>
  <c r="T106" i="9"/>
  <c r="U100" i="6"/>
  <c r="T108" i="6"/>
  <c r="T106" i="5"/>
  <c r="T108" i="5"/>
  <c r="T100" i="3"/>
  <c r="T102" i="3"/>
  <c r="T106" i="3"/>
  <c r="T108" i="3"/>
  <c r="T110" i="3"/>
  <c r="R97" i="20"/>
  <c r="S97" i="17"/>
  <c r="R97" i="10"/>
  <c r="T103" i="5"/>
  <c r="U102" i="4"/>
  <c r="U110" i="4"/>
  <c r="T100" i="2"/>
  <c r="T102" i="2"/>
  <c r="T110" i="2"/>
  <c r="R97" i="23"/>
  <c r="T112" i="22"/>
  <c r="T102" i="21"/>
  <c r="T104" i="21"/>
  <c r="T106" i="21"/>
  <c r="T99" i="20"/>
  <c r="T101" i="20"/>
  <c r="T111" i="19"/>
  <c r="T101" i="18"/>
  <c r="T107" i="18"/>
  <c r="T111" i="17"/>
  <c r="U103" i="16"/>
  <c r="T105" i="16"/>
  <c r="T111" i="16"/>
  <c r="T98" i="15"/>
  <c r="T104" i="14"/>
  <c r="T110" i="14"/>
  <c r="T112" i="14"/>
  <c r="M114" i="14"/>
  <c r="S114" i="14" s="1"/>
  <c r="T106" i="13"/>
  <c r="T108" i="13"/>
  <c r="T110" i="13"/>
  <c r="T107" i="10"/>
  <c r="T109" i="10"/>
  <c r="T107" i="8"/>
  <c r="T109" i="8"/>
  <c r="T111" i="8"/>
  <c r="T98" i="7"/>
  <c r="T100" i="7"/>
  <c r="T111" i="5"/>
  <c r="T108" i="2"/>
  <c r="T109" i="19"/>
  <c r="T105" i="18"/>
  <c r="U109" i="18"/>
  <c r="U107" i="17"/>
  <c r="T106" i="15"/>
  <c r="T102" i="14"/>
  <c r="U106" i="14"/>
  <c r="U109" i="11"/>
  <c r="T111" i="10"/>
  <c r="T102" i="7"/>
  <c r="T108" i="7"/>
  <c r="T99" i="6"/>
  <c r="S97" i="5"/>
  <c r="T105" i="3"/>
  <c r="T99" i="3"/>
  <c r="T103" i="3"/>
  <c r="T111" i="3"/>
  <c r="F114" i="40"/>
  <c r="F114" i="36"/>
  <c r="J114" i="33"/>
  <c r="F114" i="32"/>
  <c r="J114" i="19"/>
  <c r="F114" i="18"/>
  <c r="B114" i="13"/>
  <c r="J114" i="13"/>
  <c r="J114" i="11"/>
  <c r="J114" i="5"/>
  <c r="B114" i="3"/>
  <c r="K114" i="1"/>
  <c r="G114" i="40"/>
  <c r="K114" i="33"/>
  <c r="G114" i="22"/>
  <c r="G114" i="20"/>
  <c r="G114" i="14"/>
  <c r="G114" i="8"/>
  <c r="N115" i="38"/>
  <c r="B114" i="37"/>
  <c r="F115" i="32"/>
  <c r="F114" i="30"/>
  <c r="J115" i="19"/>
  <c r="F114" i="4"/>
  <c r="B115" i="3"/>
  <c r="G114" i="38"/>
  <c r="O114" i="38"/>
  <c r="U115" i="37"/>
  <c r="N114" i="36"/>
  <c r="F115" i="36"/>
  <c r="C114" i="33"/>
  <c r="G114" i="30"/>
  <c r="B114" i="29"/>
  <c r="K114" i="29"/>
  <c r="B114" i="27"/>
  <c r="T115" i="26"/>
  <c r="O114" i="20"/>
  <c r="G115" i="20"/>
  <c r="T115" i="19"/>
  <c r="N114" i="14"/>
  <c r="B115" i="13"/>
  <c r="J115" i="13"/>
  <c r="J114" i="9"/>
  <c r="F114" i="6"/>
  <c r="G114" i="4"/>
  <c r="K114" i="3"/>
  <c r="J114" i="3"/>
  <c r="U115" i="3"/>
  <c r="B114" i="35"/>
  <c r="J114" i="27"/>
  <c r="N115" i="20"/>
  <c r="J114" i="7"/>
  <c r="B114" i="1"/>
  <c r="J114" i="1"/>
  <c r="K115" i="1"/>
  <c r="C114" i="39"/>
  <c r="J114" i="37"/>
  <c r="O114" i="36"/>
  <c r="F114" i="34"/>
  <c r="J115" i="33"/>
  <c r="C114" i="29"/>
  <c r="N114" i="28"/>
  <c r="F114" i="26"/>
  <c r="K114" i="25"/>
  <c r="J114" i="23"/>
  <c r="F114" i="16"/>
  <c r="O114" i="14"/>
  <c r="G115" i="14"/>
  <c r="F114" i="10"/>
  <c r="B114" i="9"/>
  <c r="K114" i="9"/>
  <c r="G114" i="6"/>
  <c r="B114" i="5"/>
  <c r="C114" i="3"/>
  <c r="G114" i="34"/>
  <c r="K115" i="33"/>
  <c r="J114" i="31"/>
  <c r="N114" i="30"/>
  <c r="O114" i="28"/>
  <c r="G114" i="26"/>
  <c r="C114" i="25"/>
  <c r="G114" i="24"/>
  <c r="F114" i="24"/>
  <c r="B114" i="23"/>
  <c r="F114" i="22"/>
  <c r="N114" i="18"/>
  <c r="F115" i="18"/>
  <c r="G114" i="16"/>
  <c r="T115" i="16"/>
  <c r="J114" i="15"/>
  <c r="N114" i="10"/>
  <c r="C114" i="9"/>
  <c r="F114" i="8"/>
  <c r="U115" i="6"/>
  <c r="J115" i="5"/>
  <c r="N114" i="2"/>
  <c r="J114" i="39"/>
  <c r="K114" i="39"/>
  <c r="F114" i="38"/>
  <c r="T115" i="38"/>
  <c r="C114" i="35"/>
  <c r="K114" i="31"/>
  <c r="O114" i="30"/>
  <c r="C114" i="23"/>
  <c r="B114" i="21"/>
  <c r="J114" i="21"/>
  <c r="F114" i="20"/>
  <c r="O114" i="18"/>
  <c r="B114" i="15"/>
  <c r="K114" i="15"/>
  <c r="O114" i="10"/>
  <c r="K114" i="5"/>
  <c r="O114" i="2"/>
  <c r="J114" i="29"/>
  <c r="B114" i="19"/>
  <c r="B114" i="39"/>
  <c r="B114" i="33"/>
  <c r="C114" i="27"/>
  <c r="N114" i="26"/>
  <c r="N114" i="24"/>
  <c r="K114" i="21"/>
  <c r="B114" i="17"/>
  <c r="C114" i="15"/>
  <c r="F114" i="14"/>
  <c r="B114" i="11"/>
  <c r="K114" i="11"/>
  <c r="J115" i="11"/>
  <c r="K114" i="7"/>
  <c r="B114" i="7"/>
  <c r="N114" i="6"/>
  <c r="C114" i="5"/>
  <c r="N114" i="4"/>
  <c r="F114" i="2"/>
  <c r="J114" i="17"/>
  <c r="K114" i="37"/>
  <c r="G114" i="36"/>
  <c r="B114" i="31"/>
  <c r="O114" i="26"/>
  <c r="B114" i="25"/>
  <c r="U115" i="25"/>
  <c r="T115" i="23"/>
  <c r="N114" i="22"/>
  <c r="K114" i="19"/>
  <c r="G114" i="18"/>
  <c r="F114" i="12"/>
  <c r="C114" i="11"/>
  <c r="U115" i="11"/>
  <c r="C114" i="7"/>
  <c r="O114" i="6"/>
  <c r="O114" i="4"/>
  <c r="G114" i="2"/>
  <c r="U105" i="1"/>
  <c r="T105" i="1"/>
  <c r="U107" i="38"/>
  <c r="T107" i="38"/>
  <c r="U103" i="31"/>
  <c r="T103" i="31"/>
  <c r="U99" i="30"/>
  <c r="T99" i="30"/>
  <c r="U105" i="28"/>
  <c r="T105" i="28"/>
  <c r="E97" i="28"/>
  <c r="U105" i="20"/>
  <c r="T105" i="20"/>
  <c r="U111" i="20"/>
  <c r="T111" i="20"/>
  <c r="U99" i="39"/>
  <c r="T99" i="39"/>
  <c r="U114" i="1"/>
  <c r="L114" i="1"/>
  <c r="R114" i="1" s="1"/>
  <c r="R97" i="1"/>
  <c r="U102" i="40"/>
  <c r="T102" i="40"/>
  <c r="U110" i="40"/>
  <c r="T110" i="40"/>
  <c r="U102" i="39"/>
  <c r="T102" i="39"/>
  <c r="U105" i="33"/>
  <c r="T105" i="33"/>
  <c r="E97" i="32"/>
  <c r="U101" i="32"/>
  <c r="T101" i="32"/>
  <c r="U98" i="24"/>
  <c r="T98" i="24"/>
  <c r="E97" i="24"/>
  <c r="U106" i="24"/>
  <c r="T106" i="24"/>
  <c r="U97" i="1"/>
  <c r="T97" i="1"/>
  <c r="M114" i="1"/>
  <c r="S114" i="1" s="1"/>
  <c r="U110" i="39"/>
  <c r="T110" i="39"/>
  <c r="U101" i="37"/>
  <c r="T101" i="37"/>
  <c r="U109" i="37"/>
  <c r="T109" i="37"/>
  <c r="U100" i="34"/>
  <c r="T100" i="34"/>
  <c r="U108" i="34"/>
  <c r="T108" i="34"/>
  <c r="L114" i="33"/>
  <c r="R114" i="33" s="1"/>
  <c r="R97" i="33"/>
  <c r="U110" i="31"/>
  <c r="T110" i="31"/>
  <c r="L114" i="30"/>
  <c r="R114" i="30" s="1"/>
  <c r="R97" i="30"/>
  <c r="U108" i="30"/>
  <c r="T108" i="30"/>
  <c r="U112" i="38"/>
  <c r="T112" i="38"/>
  <c r="L114" i="34"/>
  <c r="R114" i="34" s="1"/>
  <c r="U107" i="27"/>
  <c r="T107" i="27"/>
  <c r="U106" i="35"/>
  <c r="T106" i="35"/>
  <c r="U100" i="1"/>
  <c r="T100" i="1"/>
  <c r="U108" i="1"/>
  <c r="T108" i="1"/>
  <c r="M114" i="33"/>
  <c r="S114" i="33" s="1"/>
  <c r="S97" i="33"/>
  <c r="U108" i="32"/>
  <c r="T108" i="32"/>
  <c r="E97" i="30"/>
  <c r="E97" i="40"/>
  <c r="M114" i="40"/>
  <c r="S114" i="40" s="1"/>
  <c r="S97" i="40"/>
  <c r="U105" i="40"/>
  <c r="T105" i="40"/>
  <c r="U98" i="36"/>
  <c r="T98" i="36"/>
  <c r="E97" i="36"/>
  <c r="U106" i="36"/>
  <c r="T106" i="36"/>
  <c r="U103" i="35"/>
  <c r="T103" i="35"/>
  <c r="U111" i="35"/>
  <c r="T111" i="35"/>
  <c r="U100" i="33"/>
  <c r="T100" i="33"/>
  <c r="U108" i="33"/>
  <c r="T108" i="33"/>
  <c r="U106" i="32"/>
  <c r="T106" i="32"/>
  <c r="U108" i="31"/>
  <c r="T108" i="31"/>
  <c r="U107" i="39"/>
  <c r="T107" i="39"/>
  <c r="E97" i="38"/>
  <c r="U99" i="38"/>
  <c r="T99" i="38"/>
  <c r="U101" i="36"/>
  <c r="T101" i="36"/>
  <c r="U109" i="36"/>
  <c r="T109" i="36"/>
  <c r="U98" i="35"/>
  <c r="T98" i="35"/>
  <c r="E97" i="35"/>
  <c r="T111" i="32"/>
  <c r="U111" i="32"/>
  <c r="E97" i="27"/>
  <c r="U99" i="27"/>
  <c r="T99" i="27"/>
  <c r="R97" i="13"/>
  <c r="L114" i="13"/>
  <c r="R114" i="13" s="1"/>
  <c r="U104" i="38"/>
  <c r="T104" i="38"/>
  <c r="U104" i="37"/>
  <c r="T104" i="37"/>
  <c r="U112" i="37"/>
  <c r="T112" i="37"/>
  <c r="U103" i="34"/>
  <c r="T103" i="34"/>
  <c r="U111" i="34"/>
  <c r="T111" i="34"/>
  <c r="T115" i="40"/>
  <c r="L114" i="36"/>
  <c r="R114" i="36" s="1"/>
  <c r="M114" i="35"/>
  <c r="S114" i="35" s="1"/>
  <c r="E97" i="34"/>
  <c r="U105" i="29"/>
  <c r="T105" i="29"/>
  <c r="U104" i="26"/>
  <c r="T104" i="26"/>
  <c r="U112" i="26"/>
  <c r="T112" i="26"/>
  <c r="U104" i="25"/>
  <c r="T104" i="25"/>
  <c r="U112" i="25"/>
  <c r="T112" i="25"/>
  <c r="U103" i="23"/>
  <c r="T103" i="23"/>
  <c r="U100" i="19"/>
  <c r="T100" i="19"/>
  <c r="U115" i="18"/>
  <c r="T115" i="18"/>
  <c r="U101" i="14"/>
  <c r="T101" i="14"/>
  <c r="T115" i="1"/>
  <c r="L114" i="37"/>
  <c r="R114" i="37" s="1"/>
  <c r="M114" i="36"/>
  <c r="S114" i="36" s="1"/>
  <c r="M114" i="31"/>
  <c r="S114" i="31" s="1"/>
  <c r="M114" i="28"/>
  <c r="S114" i="28" s="1"/>
  <c r="S97" i="28"/>
  <c r="R97" i="21"/>
  <c r="L114" i="21"/>
  <c r="R114" i="21" s="1"/>
  <c r="U100" i="31"/>
  <c r="T100" i="31"/>
  <c r="U105" i="30"/>
  <c r="T105" i="30"/>
  <c r="L114" i="29"/>
  <c r="R114" i="29" s="1"/>
  <c r="R97" i="29"/>
  <c r="U110" i="28"/>
  <c r="T110" i="28"/>
  <c r="U110" i="27"/>
  <c r="T110" i="27"/>
  <c r="U101" i="24"/>
  <c r="T101" i="24"/>
  <c r="U109" i="24"/>
  <c r="T109" i="24"/>
  <c r="L114" i="22"/>
  <c r="R114" i="22" s="1"/>
  <c r="R97" i="22"/>
  <c r="U97" i="21"/>
  <c r="T97" i="21"/>
  <c r="E114" i="21"/>
  <c r="T115" i="15"/>
  <c r="U115" i="15"/>
  <c r="U109" i="14"/>
  <c r="T109" i="14"/>
  <c r="E97" i="37"/>
  <c r="T98" i="32"/>
  <c r="U103" i="32"/>
  <c r="U105" i="31"/>
  <c r="E97" i="29"/>
  <c r="U102" i="28"/>
  <c r="T102" i="28"/>
  <c r="U102" i="27"/>
  <c r="T102" i="27"/>
  <c r="E114" i="22"/>
  <c r="U97" i="22"/>
  <c r="T97" i="22"/>
  <c r="S97" i="22"/>
  <c r="M114" i="22"/>
  <c r="S114" i="22" s="1"/>
  <c r="U110" i="22"/>
  <c r="T110" i="22"/>
  <c r="U102" i="17"/>
  <c r="T102" i="17"/>
  <c r="E97" i="31"/>
  <c r="T109" i="31"/>
  <c r="U103" i="30"/>
  <c r="T107" i="30"/>
  <c r="U108" i="29"/>
  <c r="T108" i="29"/>
  <c r="U107" i="26"/>
  <c r="T107" i="26"/>
  <c r="U101" i="25"/>
  <c r="T101" i="25"/>
  <c r="U109" i="25"/>
  <c r="T109" i="25"/>
  <c r="U106" i="23"/>
  <c r="T106" i="23"/>
  <c r="T106" i="22"/>
  <c r="U106" i="22"/>
  <c r="U98" i="18"/>
  <c r="E97" i="18"/>
  <c r="T98" i="18"/>
  <c r="U111" i="23"/>
  <c r="T111" i="23"/>
  <c r="U102" i="19"/>
  <c r="T102" i="19"/>
  <c r="E97" i="39"/>
  <c r="S97" i="32"/>
  <c r="U100" i="29"/>
  <c r="T100" i="29"/>
  <c r="E97" i="26"/>
  <c r="U99" i="26"/>
  <c r="T99" i="26"/>
  <c r="U98" i="23"/>
  <c r="T98" i="23"/>
  <c r="E97" i="23"/>
  <c r="M114" i="21"/>
  <c r="S114" i="21" s="1"/>
  <c r="T103" i="29"/>
  <c r="T111" i="29"/>
  <c r="T100" i="28"/>
  <c r="T108" i="28"/>
  <c r="T105" i="27"/>
  <c r="T102" i="26"/>
  <c r="T110" i="26"/>
  <c r="T99" i="25"/>
  <c r="T107" i="25"/>
  <c r="T104" i="24"/>
  <c r="T112" i="24"/>
  <c r="L114" i="24"/>
  <c r="R114" i="24" s="1"/>
  <c r="T101" i="23"/>
  <c r="T109" i="23"/>
  <c r="M114" i="23"/>
  <c r="S114" i="23" s="1"/>
  <c r="U100" i="22"/>
  <c r="T102" i="22"/>
  <c r="U108" i="22"/>
  <c r="T108" i="22"/>
  <c r="T99" i="21"/>
  <c r="T108" i="21"/>
  <c r="T103" i="20"/>
  <c r="U115" i="20"/>
  <c r="U110" i="17"/>
  <c r="T110" i="17"/>
  <c r="U99" i="16"/>
  <c r="T99" i="16"/>
  <c r="U107" i="16"/>
  <c r="T107" i="16"/>
  <c r="U99" i="9"/>
  <c r="T99" i="9"/>
  <c r="E97" i="9"/>
  <c r="T115" i="29"/>
  <c r="U105" i="21"/>
  <c r="T105" i="21"/>
  <c r="U104" i="18"/>
  <c r="T104" i="18"/>
  <c r="U102" i="20"/>
  <c r="T102" i="20"/>
  <c r="U112" i="18"/>
  <c r="T112" i="18"/>
  <c r="E97" i="17"/>
  <c r="U112" i="13"/>
  <c r="T112" i="13"/>
  <c r="U104" i="8"/>
  <c r="T104" i="8"/>
  <c r="T115" i="31"/>
  <c r="T102" i="29"/>
  <c r="T110" i="29"/>
  <c r="T99" i="28"/>
  <c r="T107" i="28"/>
  <c r="T104" i="27"/>
  <c r="T112" i="27"/>
  <c r="T101" i="26"/>
  <c r="E97" i="25"/>
  <c r="T100" i="23"/>
  <c r="T108" i="23"/>
  <c r="U103" i="21"/>
  <c r="T107" i="21"/>
  <c r="T108" i="19"/>
  <c r="T110" i="19"/>
  <c r="T106" i="18"/>
  <c r="U101" i="17"/>
  <c r="T101" i="17"/>
  <c r="L114" i="12"/>
  <c r="R114" i="12" s="1"/>
  <c r="R97" i="12"/>
  <c r="U99" i="4"/>
  <c r="T99" i="4"/>
  <c r="U107" i="4"/>
  <c r="T107" i="4"/>
  <c r="T115" i="24"/>
  <c r="T101" i="22"/>
  <c r="T98" i="21"/>
  <c r="E97" i="20"/>
  <c r="S97" i="20"/>
  <c r="M114" i="20"/>
  <c r="S114" i="20" s="1"/>
  <c r="U100" i="20"/>
  <c r="U110" i="20"/>
  <c r="T110" i="20"/>
  <c r="R97" i="19"/>
  <c r="U99" i="19"/>
  <c r="T99" i="19"/>
  <c r="E97" i="19"/>
  <c r="S97" i="18"/>
  <c r="E97" i="15"/>
  <c r="U104" i="15"/>
  <c r="T104" i="15"/>
  <c r="T100" i="8"/>
  <c r="E97" i="8"/>
  <c r="U100" i="8"/>
  <c r="U107" i="19"/>
  <c r="T107" i="19"/>
  <c r="U112" i="15"/>
  <c r="T112" i="15"/>
  <c r="E97" i="5"/>
  <c r="U99" i="5"/>
  <c r="T99" i="5"/>
  <c r="T115" i="17"/>
  <c r="E97" i="13"/>
  <c r="E97" i="12"/>
  <c r="E97" i="11"/>
  <c r="U102" i="8"/>
  <c r="T102" i="8"/>
  <c r="U102" i="6"/>
  <c r="T102" i="6"/>
  <c r="U104" i="6"/>
  <c r="T104" i="6"/>
  <c r="U107" i="5"/>
  <c r="T107" i="5"/>
  <c r="U102" i="5"/>
  <c r="T102" i="5"/>
  <c r="U111" i="11"/>
  <c r="T111" i="11"/>
  <c r="T98" i="10"/>
  <c r="E97" i="10"/>
  <c r="U108" i="8"/>
  <c r="T108" i="8"/>
  <c r="U110" i="8"/>
  <c r="T110" i="8"/>
  <c r="L114" i="7"/>
  <c r="R114" i="7" s="1"/>
  <c r="R97" i="7"/>
  <c r="U99" i="7"/>
  <c r="T99" i="7"/>
  <c r="E114" i="6"/>
  <c r="U97" i="6"/>
  <c r="M114" i="6"/>
  <c r="S114" i="6" s="1"/>
  <c r="S97" i="6"/>
  <c r="U110" i="6"/>
  <c r="T110" i="6"/>
  <c r="U112" i="6"/>
  <c r="T112" i="6"/>
  <c r="U110" i="5"/>
  <c r="T110" i="5"/>
  <c r="U101" i="2"/>
  <c r="T101" i="2"/>
  <c r="U109" i="2"/>
  <c r="T109" i="2"/>
  <c r="T99" i="17"/>
  <c r="L114" i="16"/>
  <c r="R114" i="16" s="1"/>
  <c r="M114" i="15"/>
  <c r="S114" i="15" s="1"/>
  <c r="E97" i="14"/>
  <c r="T115" i="14"/>
  <c r="T102" i="13"/>
  <c r="U107" i="13"/>
  <c r="T115" i="13"/>
  <c r="T107" i="12"/>
  <c r="U112" i="12"/>
  <c r="T115" i="12"/>
  <c r="U100" i="10"/>
  <c r="T100" i="10"/>
  <c r="U105" i="9"/>
  <c r="T105" i="9"/>
  <c r="R97" i="8"/>
  <c r="E97" i="7"/>
  <c r="U105" i="7"/>
  <c r="T105" i="7"/>
  <c r="U107" i="7"/>
  <c r="T107" i="7"/>
  <c r="T103" i="14"/>
  <c r="T97" i="6"/>
  <c r="U104" i="3"/>
  <c r="T104" i="3"/>
  <c r="U112" i="3"/>
  <c r="T112" i="3"/>
  <c r="T115" i="22"/>
  <c r="T109" i="17"/>
  <c r="E97" i="16"/>
  <c r="T98" i="16"/>
  <c r="T106" i="16"/>
  <c r="T103" i="15"/>
  <c r="T111" i="15"/>
  <c r="T100" i="14"/>
  <c r="T108" i="14"/>
  <c r="U99" i="13"/>
  <c r="T111" i="13"/>
  <c r="T99" i="12"/>
  <c r="U104" i="12"/>
  <c r="T99" i="11"/>
  <c r="T104" i="11"/>
  <c r="U98" i="10"/>
  <c r="T102" i="10"/>
  <c r="U103" i="9"/>
  <c r="T107" i="9"/>
  <c r="U104" i="4"/>
  <c r="T104" i="4"/>
  <c r="U112" i="4"/>
  <c r="T112" i="4"/>
  <c r="T115" i="4"/>
  <c r="T106" i="11"/>
  <c r="U108" i="10"/>
  <c r="T108" i="10"/>
  <c r="T98" i="9"/>
  <c r="T103" i="8"/>
  <c r="T105" i="6"/>
  <c r="T107" i="3"/>
  <c r="T104" i="2"/>
  <c r="T112" i="2"/>
  <c r="T115" i="8"/>
  <c r="L114" i="4"/>
  <c r="R114" i="4" s="1"/>
  <c r="T101" i="3"/>
  <c r="T109" i="3"/>
  <c r="M114" i="3"/>
  <c r="S114" i="3" s="1"/>
  <c r="E97" i="2"/>
  <c r="T98" i="2"/>
  <c r="T106" i="2"/>
  <c r="E97" i="3"/>
  <c r="T115" i="10"/>
  <c r="T101" i="5"/>
  <c r="T109" i="5"/>
  <c r="E97" i="4"/>
  <c r="T98" i="4"/>
  <c r="T106" i="4"/>
  <c r="T115" i="2"/>
  <c r="E114" i="33" l="1"/>
  <c r="T32" i="20"/>
  <c r="T32" i="15"/>
  <c r="T97" i="33"/>
  <c r="T26" i="9"/>
  <c r="U26" i="22"/>
  <c r="T61" i="16"/>
  <c r="T115" i="34"/>
  <c r="T115" i="39"/>
  <c r="T115" i="32"/>
  <c r="T32" i="3"/>
  <c r="T115" i="27"/>
  <c r="T115" i="35"/>
  <c r="T26" i="22"/>
  <c r="T61" i="9"/>
  <c r="T61" i="6"/>
  <c r="Q115" i="35"/>
  <c r="Q114" i="35"/>
  <c r="Q115" i="28"/>
  <c r="Q114" i="28"/>
  <c r="P114" i="25"/>
  <c r="P115" i="25"/>
  <c r="Q114" i="19"/>
  <c r="Q115" i="19"/>
  <c r="P115" i="19"/>
  <c r="P114" i="19"/>
  <c r="P114" i="21"/>
  <c r="P115" i="21"/>
  <c r="P114" i="17"/>
  <c r="P115" i="17"/>
  <c r="Q115" i="16"/>
  <c r="Q114" i="16"/>
  <c r="U115" i="9"/>
  <c r="T115" i="9"/>
  <c r="Q114" i="31"/>
  <c r="Q115" i="31"/>
  <c r="Q114" i="30"/>
  <c r="Q115" i="30"/>
  <c r="P115" i="30"/>
  <c r="P114" i="30"/>
  <c r="P115" i="15"/>
  <c r="P114" i="15"/>
  <c r="Q114" i="10"/>
  <c r="Q115" i="10"/>
  <c r="Q115" i="13"/>
  <c r="Q114" i="13"/>
  <c r="P114" i="4"/>
  <c r="P115" i="4"/>
  <c r="U115" i="7"/>
  <c r="T115" i="7"/>
  <c r="U115" i="33"/>
  <c r="T115" i="33"/>
  <c r="P115" i="27"/>
  <c r="P114" i="27"/>
  <c r="Q115" i="29"/>
  <c r="Q114" i="29"/>
  <c r="P114" i="22"/>
  <c r="P115" i="22"/>
  <c r="Q114" i="24"/>
  <c r="Q115" i="24"/>
  <c r="P115" i="23"/>
  <c r="P114" i="23"/>
  <c r="U115" i="21"/>
  <c r="T115" i="21"/>
  <c r="P114" i="20"/>
  <c r="P115" i="20"/>
  <c r="Q115" i="15"/>
  <c r="Q114" i="15"/>
  <c r="U115" i="5"/>
  <c r="T115" i="5"/>
  <c r="P114" i="3"/>
  <c r="P115" i="3"/>
  <c r="U61" i="1"/>
  <c r="T61" i="1"/>
  <c r="P115" i="35"/>
  <c r="P114" i="35"/>
  <c r="Q115" i="34"/>
  <c r="Q114" i="34"/>
  <c r="P115" i="34"/>
  <c r="P114" i="34"/>
  <c r="Q114" i="32"/>
  <c r="Q115" i="32"/>
  <c r="Q114" i="25"/>
  <c r="Q115" i="25"/>
  <c r="Q115" i="23"/>
  <c r="Q114" i="23"/>
  <c r="Q114" i="17"/>
  <c r="Q115" i="17"/>
  <c r="Q114" i="11"/>
  <c r="Q115" i="11"/>
  <c r="P115" i="16"/>
  <c r="P114" i="16"/>
  <c r="P114" i="10"/>
  <c r="P115" i="10"/>
  <c r="Q115" i="9"/>
  <c r="Q114" i="9"/>
  <c r="P114" i="6"/>
  <c r="P115" i="6"/>
  <c r="P115" i="37"/>
  <c r="P114" i="37"/>
  <c r="U115" i="36"/>
  <c r="T115" i="36"/>
  <c r="U61" i="32"/>
  <c r="T61" i="32"/>
  <c r="P115" i="29"/>
  <c r="P114" i="29"/>
  <c r="Q114" i="14"/>
  <c r="Q115" i="14"/>
  <c r="Q114" i="3"/>
  <c r="Q115" i="3"/>
  <c r="P115" i="7"/>
  <c r="P114" i="7"/>
  <c r="P114" i="5"/>
  <c r="P115" i="5"/>
  <c r="Q114" i="39"/>
  <c r="Q115" i="39"/>
  <c r="Q115" i="37"/>
  <c r="Q114" i="37"/>
  <c r="P114" i="31"/>
  <c r="P115" i="31"/>
  <c r="P115" i="33"/>
  <c r="P114" i="33"/>
  <c r="P115" i="18"/>
  <c r="P114" i="18"/>
  <c r="U32" i="22"/>
  <c r="T32" i="22"/>
  <c r="P115" i="13"/>
  <c r="P114" i="13"/>
  <c r="Q115" i="12"/>
  <c r="Q114" i="12"/>
  <c r="P115" i="8"/>
  <c r="P114" i="8"/>
  <c r="Q114" i="6"/>
  <c r="Q115" i="6"/>
  <c r="P114" i="2"/>
  <c r="P115" i="2"/>
  <c r="P115" i="9"/>
  <c r="P114" i="9"/>
  <c r="Q114" i="5"/>
  <c r="Q115" i="5"/>
  <c r="Q115" i="1"/>
  <c r="Q114" i="1"/>
  <c r="P114" i="39"/>
  <c r="P115" i="39"/>
  <c r="P114" i="32"/>
  <c r="P115" i="32"/>
  <c r="U115" i="28"/>
  <c r="T115" i="28"/>
  <c r="Q115" i="20"/>
  <c r="Q114" i="20"/>
  <c r="Q115" i="21"/>
  <c r="Q114" i="21"/>
  <c r="Q115" i="40"/>
  <c r="Q114" i="40"/>
  <c r="P114" i="36"/>
  <c r="P115" i="36"/>
  <c r="Q114" i="38"/>
  <c r="Q115" i="38"/>
  <c r="Q115" i="36"/>
  <c r="Q114" i="36"/>
  <c r="U115" i="30"/>
  <c r="T115" i="30"/>
  <c r="P115" i="28"/>
  <c r="P114" i="28"/>
  <c r="Q115" i="27"/>
  <c r="Q114" i="27"/>
  <c r="Q114" i="26"/>
  <c r="Q115" i="26"/>
  <c r="U26" i="31"/>
  <c r="T26" i="31"/>
  <c r="Q115" i="18"/>
  <c r="Q114" i="18"/>
  <c r="P115" i="11"/>
  <c r="P114" i="11"/>
  <c r="Q115" i="7"/>
  <c r="Q114" i="7"/>
  <c r="U32" i="12"/>
  <c r="T32" i="12"/>
  <c r="E114" i="39"/>
  <c r="U97" i="39"/>
  <c r="T97" i="39"/>
  <c r="U97" i="35"/>
  <c r="T97" i="35"/>
  <c r="E114" i="35"/>
  <c r="E114" i="28"/>
  <c r="U97" i="28"/>
  <c r="T97" i="28"/>
  <c r="U114" i="22"/>
  <c r="T114" i="22"/>
  <c r="E114" i="37"/>
  <c r="U97" i="37"/>
  <c r="T97" i="37"/>
  <c r="E114" i="38"/>
  <c r="U97" i="38"/>
  <c r="T97" i="38"/>
  <c r="E114" i="40"/>
  <c r="U97" i="40"/>
  <c r="T97" i="40"/>
  <c r="T97" i="24"/>
  <c r="E114" i="24"/>
  <c r="U97" i="24"/>
  <c r="E114" i="16"/>
  <c r="U97" i="16"/>
  <c r="T97" i="16"/>
  <c r="E114" i="5"/>
  <c r="U97" i="5"/>
  <c r="T97" i="5"/>
  <c r="E114" i="25"/>
  <c r="U97" i="25"/>
  <c r="T97" i="25"/>
  <c r="E114" i="31"/>
  <c r="U97" i="31"/>
  <c r="T97" i="31"/>
  <c r="T97" i="2"/>
  <c r="E114" i="2"/>
  <c r="U97" i="2"/>
  <c r="T97" i="10"/>
  <c r="E114" i="10"/>
  <c r="U97" i="10"/>
  <c r="U97" i="13"/>
  <c r="T97" i="13"/>
  <c r="E114" i="13"/>
  <c r="T97" i="19"/>
  <c r="E114" i="19"/>
  <c r="U97" i="19"/>
  <c r="T97" i="36"/>
  <c r="E114" i="36"/>
  <c r="U97" i="36"/>
  <c r="U97" i="30"/>
  <c r="T97" i="30"/>
  <c r="E114" i="30"/>
  <c r="U97" i="23"/>
  <c r="T97" i="23"/>
  <c r="E114" i="23"/>
  <c r="T97" i="14"/>
  <c r="E114" i="14"/>
  <c r="U97" i="14"/>
  <c r="E114" i="15"/>
  <c r="U97" i="15"/>
  <c r="T97" i="15"/>
  <c r="U97" i="12"/>
  <c r="T97" i="12"/>
  <c r="E114" i="12"/>
  <c r="U97" i="7"/>
  <c r="T97" i="7"/>
  <c r="E114" i="7"/>
  <c r="E114" i="26"/>
  <c r="U97" i="26"/>
  <c r="T97" i="26"/>
  <c r="U97" i="34"/>
  <c r="T97" i="34"/>
  <c r="E114" i="34"/>
  <c r="U114" i="33"/>
  <c r="T114" i="33"/>
  <c r="E114" i="11"/>
  <c r="U97" i="11"/>
  <c r="T97" i="11"/>
  <c r="E114" i="4"/>
  <c r="U97" i="4"/>
  <c r="T97" i="4"/>
  <c r="U97" i="20"/>
  <c r="E114" i="20"/>
  <c r="T97" i="20"/>
  <c r="E114" i="17"/>
  <c r="U97" i="17"/>
  <c r="T97" i="17"/>
  <c r="U97" i="8"/>
  <c r="T97" i="8"/>
  <c r="E114" i="8"/>
  <c r="U97" i="29"/>
  <c r="T97" i="29"/>
  <c r="E114" i="29"/>
  <c r="U114" i="21"/>
  <c r="T114" i="21"/>
  <c r="U97" i="32"/>
  <c r="T97" i="32"/>
  <c r="E114" i="32"/>
  <c r="E114" i="3"/>
  <c r="U97" i="3"/>
  <c r="T97" i="3"/>
  <c r="U114" i="6"/>
  <c r="T114" i="6"/>
  <c r="U97" i="9"/>
  <c r="T97" i="9"/>
  <c r="E114" i="9"/>
  <c r="E114" i="18"/>
  <c r="U97" i="18"/>
  <c r="T97" i="18"/>
  <c r="E114" i="27"/>
  <c r="U97" i="27"/>
  <c r="T97" i="27"/>
  <c r="U114" i="17" l="1"/>
  <c r="T114" i="17"/>
  <c r="T114" i="19"/>
  <c r="U114" i="19"/>
  <c r="U114" i="25"/>
  <c r="T114" i="25"/>
  <c r="U114" i="24"/>
  <c r="T114" i="24"/>
  <c r="U114" i="35"/>
  <c r="T114" i="35"/>
  <c r="U114" i="27"/>
  <c r="T114" i="27"/>
  <c r="U114" i="30"/>
  <c r="T114" i="30"/>
  <c r="U114" i="23"/>
  <c r="T114" i="23"/>
  <c r="U114" i="38"/>
  <c r="T114" i="38"/>
  <c r="T114" i="29"/>
  <c r="U114" i="29"/>
  <c r="U114" i="20"/>
  <c r="T114" i="20"/>
  <c r="U114" i="15"/>
  <c r="T114" i="15"/>
  <c r="U114" i="13"/>
  <c r="T114" i="13"/>
  <c r="U114" i="37"/>
  <c r="T114" i="37"/>
  <c r="U114" i="4"/>
  <c r="T114" i="4"/>
  <c r="T114" i="10"/>
  <c r="U114" i="10"/>
  <c r="U114" i="28"/>
  <c r="T114" i="28"/>
  <c r="U114" i="26"/>
  <c r="T114" i="26"/>
  <c r="U114" i="2"/>
  <c r="T114" i="2"/>
  <c r="U114" i="32"/>
  <c r="T114" i="32"/>
  <c r="U114" i="5"/>
  <c r="T114" i="5"/>
  <c r="U114" i="16"/>
  <c r="T114" i="16"/>
  <c r="U114" i="3"/>
  <c r="T114" i="3"/>
  <c r="T114" i="7"/>
  <c r="U114" i="7"/>
  <c r="U114" i="8"/>
  <c r="T114" i="8"/>
  <c r="U114" i="34"/>
  <c r="T114" i="34"/>
  <c r="U114" i="14"/>
  <c r="T114" i="14"/>
  <c r="U114" i="40"/>
  <c r="T114" i="40"/>
  <c r="U114" i="11"/>
  <c r="T114" i="11"/>
  <c r="U114" i="18"/>
  <c r="T114" i="18"/>
  <c r="U114" i="9"/>
  <c r="T114" i="9"/>
  <c r="T114" i="12"/>
  <c r="U114" i="12"/>
  <c r="U114" i="36"/>
  <c r="T114" i="36"/>
  <c r="U114" i="31"/>
  <c r="T114" i="31"/>
  <c r="U114" i="39"/>
  <c r="T114" i="39"/>
</calcChain>
</file>

<file path=xl/sharedStrings.xml><?xml version="1.0" encoding="utf-8"?>
<sst xmlns="http://schemas.openxmlformats.org/spreadsheetml/2006/main" count="14764" uniqueCount="167">
  <si>
    <t>Figures Finalised as at 2026/01/30</t>
  </si>
  <si>
    <t/>
  </si>
  <si>
    <t>2nd Quarter Ended 31 December 2025</t>
  </si>
  <si>
    <t>CONDITIONAL GRANTS TRANSFERRED FROM NATIONAL DEPARTMENTS AND ACTUAL PAYMENTS MADE BY MUNICIPALITIES: PRELIMINARY RESULTS</t>
  </si>
  <si>
    <t>AGGREGRATED INFORMATION FOR EASTERN CAPE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</si>
  <si>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</si>
  <si>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</si>
  <si>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</si>
  <si>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</si>
  <si>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</si>
  <si>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</si>
  <si>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2nd Q</t>
  </si>
  <si>
    <t>% Changes for the 2nd Q</t>
  </si>
  <si>
    <t>Approved Roll Over</t>
  </si>
  <si>
    <t>R thousands</t>
  </si>
  <si>
    <t>Division of revenue Act No. 24 of 2024</t>
  </si>
  <si>
    <t>Adjustment (Mid year)</t>
  </si>
  <si>
    <t>Other Adjustments</t>
  </si>
  <si>
    <t>Total Available 2025/26</t>
  </si>
  <si>
    <t>Approved payment schedule</t>
  </si>
  <si>
    <t>Transferred to municipalities for direct grants</t>
  </si>
  <si>
    <t>Actual expenditure National Department by 30 September 2025</t>
  </si>
  <si>
    <t>Actual expenditure by municipalities by 30 September 2025</t>
  </si>
  <si>
    <t>Actual expenditure National Department by 31 December 2025</t>
  </si>
  <si>
    <t>Actual expenditure by municipalities by 31 December 2025</t>
  </si>
  <si>
    <t>Actual expenditure National Department by 31 March 2026</t>
  </si>
  <si>
    <t>Actual expenditure by municipalities by 31 March 2026</t>
  </si>
  <si>
    <t>Actual expenditure National Department by 30 June 2026</t>
  </si>
  <si>
    <t>Actual expenditure by municipalities by 30 June 2026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</si>
  <si>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</si>
  <si>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</si>
  <si>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</si>
  <si>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</si>
  <si>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</si>
  <si>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</si>
  <si>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</si>
  <si>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</si>
  <si>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</si>
  <si>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</si>
  <si>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</si>
  <si>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>Urban Development Financing Grant (Schedule 4B)</t>
  </si>
  <si>
    <t>Neighbourhood Development Partnership (Schedule 5B)</t>
  </si>
  <si>
    <t>Neighbourhood Development Partnership (Schedule 6B)</t>
  </si>
  <si>
    <t>Smart Meter Grant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</si>
  <si>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</si>
  <si>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</si>
  <si>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</si>
  <si>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</si>
  <si>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</si>
  <si>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</si>
  <si>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</si>
  <si>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</si>
  <si>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</si>
  <si>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</si>
  <si>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</si>
  <si>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</si>
  <si>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</si>
  <si>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</si>
  <si>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</si>
  <si>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</si>
  <si>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</si>
  <si>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</si>
  <si>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</si>
  <si>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</si>
  <si>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</si>
  <si>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</si>
  <si>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</si>
  <si>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</si>
  <si>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</si>
  <si>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</si>
  <si>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</si>
  <si>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</si>
  <si>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</si>
  <si>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</si>
  <si>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</si>
  <si>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</si>
  <si>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</si>
  <si>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</si>
  <si>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</si>
  <si>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</si>
  <si>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</si>
  <si>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</si>
  <si>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</si>
  <si>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</si>
  <si>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</si>
  <si>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</si>
  <si>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</si>
  <si>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</si>
  <si>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Informal Settlements Upgrading Partnership Grant (Schedule 5B)</t>
  </si>
  <si>
    <t>Sub-Total</t>
  </si>
  <si>
    <t>Municipal Infrastructure Grant</t>
  </si>
  <si>
    <t>Municipal Infrastructure Grant (Schedule 6B)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</si>
  <si>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</si>
  <si>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</si>
  <si>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</si>
  <si>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</si>
  <si>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</si>
  <si>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</si>
  <si>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2025</t>
  </si>
  <si>
    <t>Actual expenditure Provincial Department by 31 December 2025</t>
  </si>
  <si>
    <t>Actual expenditure Provincial Department by 31 March 2026</t>
  </si>
  <si>
    <t>Actual expenditure Provincial Department by 30 June 2026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</si>
  <si>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</si>
  <si>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</si>
  <si>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</si>
  <si>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</si>
  <si>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</si>
  <si>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</si>
  <si>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</si>
  <si>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</si>
  <si>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</si>
  <si>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</si>
  <si>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</si>
  <si>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</si>
  <si>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EASTERN CAPE: BUFFALO CITY (BUF)</t>
  </si>
  <si>
    <t>EASTERN CAPE: NELSON MANDELA BAY (NMA)</t>
  </si>
  <si>
    <t>EASTERN CAPE: DR BEYERS NAUDE (EC101)</t>
  </si>
  <si>
    <t>EASTERN CAPE: BLUE CRANE ROUTE (EC102)</t>
  </si>
  <si>
    <t>EASTERN CAPE: MAKANA (EC104)</t>
  </si>
  <si>
    <t>EASTERN CAPE: NDLAMBE (EC105)</t>
  </si>
  <si>
    <t>EASTERN CAPE: SUNDAYS RIVER VALLEY (EC106)</t>
  </si>
  <si>
    <t>EASTERN CAPE: KOUGA (EC108)</t>
  </si>
  <si>
    <t>EASTERN CAPE: KOU-KAMMA (EC109)</t>
  </si>
  <si>
    <t>EASTERN CAPE: SARAH BAARTMAN (DC10)</t>
  </si>
  <si>
    <t>EASTERN CAPE: MBHASHE (EC121)</t>
  </si>
  <si>
    <t>EASTERN CAPE: MNQUMA (EC122)</t>
  </si>
  <si>
    <t>EASTERN CAPE: GREAT KEI (EC123)</t>
  </si>
  <si>
    <t>EASTERN CAPE: AMAHLATHI (EC124)</t>
  </si>
  <si>
    <t>EASTERN CAPE: NGQUSHWA (EC126)</t>
  </si>
  <si>
    <t>EASTERN CAPE: RAYMOND MHLABA (EC129)</t>
  </si>
  <si>
    <t>EASTERN CAPE: AMATHOLE (DC12)</t>
  </si>
  <si>
    <t>EASTERN CAPE: INXUBA YETHEMBA (EC131)</t>
  </si>
  <si>
    <t>EASTERN CAPE: INTSIKA YETHU (EC135)</t>
  </si>
  <si>
    <t>EASTERN CAPE: EMALAHLENI (EC) (EC136)</t>
  </si>
  <si>
    <t>EASTERN CAPE: DR. A.B. XUMA (EC137)</t>
  </si>
  <si>
    <t>EASTERN CAPE: SAKHISIZWE (EC138)</t>
  </si>
  <si>
    <t>EASTERN CAPE: ENOCH MGIJIMA (EC139)</t>
  </si>
  <si>
    <t>EASTERN CAPE: CHRIS HANI (DC13)</t>
  </si>
  <si>
    <t>EASTERN CAPE: ELUNDINI (EC141)</t>
  </si>
  <si>
    <t>EASTERN CAPE: SENQU (EC142)</t>
  </si>
  <si>
    <t>EASTERN CAPE: WALTER SISULU (EC145)</t>
  </si>
  <si>
    <t>EASTERN CAPE: JOE GQABI (DC14)</t>
  </si>
  <si>
    <t>EASTERN CAPE: NGQUZA HILLS (EC153)</t>
  </si>
  <si>
    <t>EASTERN CAPE: PORT ST JOHNS (EC154)</t>
  </si>
  <si>
    <t>EASTERN CAPE: NYANDENI (EC155)</t>
  </si>
  <si>
    <t>EASTERN CAPE: MHLONTLO (EC156)</t>
  </si>
  <si>
    <t>EASTERN CAPE: KING SABATA DALINDYEBO (EC157)</t>
  </si>
  <si>
    <t>EASTERN CAPE: O R TAMBO (DC15)</t>
  </si>
  <si>
    <t>EASTERN CAPE: MATATIELE (EC441)</t>
  </si>
  <si>
    <t>EASTERN CAPE: UMZIMVUBU (EC442)</t>
  </si>
  <si>
    <t>EASTERN CAPE: WINNIE MADIKIZELA-MANDELA (EC443)</t>
  </si>
  <si>
    <t>EASTERN CAPE: NTABANKULU (EC444)</t>
  </si>
  <si>
    <t>EASTERN CAPE: ALFRED NZO (DC44)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</si>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</sst>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_(* #,##0_);_(* \(#,##0\);_(* &quot;&quot;\-\ &quot;&quot;?_);_(@_)"/>
    <numFmt numFmtId="168" formatCode="0.0\%;\(0.0\%\);_(* &quot;-&quot;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0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165" fontId="2" fillId="0" borderId="0" xfId="0" applyNumberFormat="1" applyFont="1" applyAlignment="1">
      <alignment horizontal="center" vertical="top" wrapText="1"/>
    </xf>
    <xf numFmtId="166" fontId="3" fillId="0" borderId="4" xfId="0" applyNumberFormat="1" applyFont="1" applyBorder="1"/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165" fontId="2" fillId="0" borderId="3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 indent="1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Continuous" vertical="justify"/>
    </xf>
    <xf numFmtId="10" fontId="2" fillId="0" borderId="2" xfId="1" applyNumberFormat="1" applyFont="1" applyFill="1" applyBorder="1" applyAlignment="1" applyProtection="1">
      <alignment horizontal="right"/>
    </xf>
    <xf numFmtId="10" fontId="2" fillId="0" borderId="1" xfId="1" applyNumberFormat="1" applyFont="1" applyFill="1" applyBorder="1" applyAlignment="1" applyProtection="1">
      <alignment horizontal="right"/>
    </xf>
    <xf numFmtId="0" fontId="2" fillId="2" borderId="4" xfId="0" applyFont="1" applyFill="1" applyBorder="1" applyAlignment="1" applyProtection="1">
      <alignment horizontal="left" indent="1"/>
      <protection locked="0"/>
    </xf>
    <xf numFmtId="10" fontId="2" fillId="0" borderId="3" xfId="1" applyNumberFormat="1" applyFont="1" applyFill="1" applyBorder="1" applyAlignment="1" applyProtection="1">
      <alignment horizontal="right"/>
    </xf>
    <xf numFmtId="10" fontId="2" fillId="0" borderId="4" xfId="1" applyNumberFormat="1" applyFont="1" applyFill="1" applyBorder="1" applyAlignment="1" applyProtection="1">
      <alignment horizontal="right"/>
    </xf>
    <xf numFmtId="165" fontId="3" fillId="0" borderId="3" xfId="0" applyNumberFormat="1" applyFont="1" applyBorder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165" fontId="2" fillId="0" borderId="3" xfId="0" applyNumberFormat="1" applyFont="1" applyBorder="1"/>
    <xf numFmtId="165" fontId="2" fillId="0" borderId="0" xfId="0" applyNumberFormat="1" applyFont="1"/>
    <xf numFmtId="10" fontId="2" fillId="0" borderId="9" xfId="1" applyNumberFormat="1" applyFont="1" applyFill="1" applyBorder="1" applyAlignment="1" applyProtection="1">
      <alignment horizontal="right"/>
    </xf>
    <xf numFmtId="10" fontId="2" fillId="0" borderId="10" xfId="1" applyNumberFormat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165" fontId="2" fillId="0" borderId="11" xfId="0" applyNumberFormat="1" applyFont="1" applyBorder="1"/>
    <xf numFmtId="10" fontId="2" fillId="0" borderId="11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12" xfId="0" applyFont="1" applyBorder="1" applyAlignment="1">
      <alignment wrapText="1"/>
    </xf>
    <xf numFmtId="0" fontId="9" fillId="0" borderId="13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10" fillId="0" borderId="10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3" xfId="0" applyFont="1" applyBorder="1" applyAlignment="1">
      <alignment wrapText="1"/>
    </xf>
    <xf numFmtId="167" fontId="10" fillId="0" borderId="4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9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wrapText="1"/>
    </xf>
    <xf numFmtId="168" fontId="10" fillId="0" borderId="19" xfId="0" applyNumberFormat="1" applyFont="1" applyBorder="1" applyAlignment="1">
      <alignment shrinkToFit="1"/>
    </xf>
    <xf numFmtId="0" fontId="11" fillId="0" borderId="3" xfId="0" applyFont="1" applyBorder="1" applyAlignment="1">
      <alignment wrapText="1"/>
    </xf>
    <xf numFmtId="168" fontId="11" fillId="0" borderId="18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wrapText="1"/>
    </xf>
    <xf numFmtId="168" fontId="11" fillId="0" borderId="19" xfId="0" applyNumberFormat="1" applyFont="1" applyBorder="1" applyAlignment="1">
      <alignment shrinkToFit="1"/>
    </xf>
    <xf numFmtId="0" fontId="10" fillId="0" borderId="8" xfId="0" applyFont="1" applyBorder="1"/>
    <xf numFmtId="168" fontId="10" fillId="0" borderId="20" xfId="0" applyNumberFormat="1" applyFont="1" applyBorder="1"/>
    <xf numFmtId="168" fontId="10" fillId="0" borderId="21" xfId="0" applyNumberFormat="1" applyFont="1" applyBorder="1"/>
    <xf numFmtId="168" fontId="10" fillId="0" borderId="21" xfId="0" applyNumberFormat="1" applyFont="1" applyBorder="1" applyAlignment="1">
      <alignment shrinkToFit="1"/>
    </xf>
    <xf numFmtId="0" fontId="0" fillId="0" borderId="3" xfId="0" applyBorder="1"/>
    <xf numFmtId="0" fontId="10" fillId="0" borderId="22" xfId="0" applyFont="1" applyBorder="1"/>
    <xf numFmtId="168" fontId="10" fillId="0" borderId="16" xfId="0" applyNumberFormat="1" applyFont="1" applyBorder="1"/>
    <xf numFmtId="168" fontId="10" fillId="0" borderId="17" xfId="0" applyNumberFormat="1" applyFont="1" applyBorder="1"/>
    <xf numFmtId="168" fontId="10" fillId="0" borderId="17" xfId="0" applyNumberFormat="1" applyFont="1" applyBorder="1" applyAlignment="1">
      <alignment shrinkToFit="1"/>
    </xf>
    <xf numFmtId="0" fontId="10" fillId="0" borderId="9" xfId="0" applyFont="1" applyBorder="1"/>
    <xf numFmtId="168" fontId="10" fillId="0" borderId="24" xfId="0" applyNumberFormat="1" applyFont="1" applyBorder="1"/>
    <xf numFmtId="168" fontId="10" fillId="0" borderId="25" xfId="0" applyNumberFormat="1" applyFont="1" applyBorder="1"/>
    <xf numFmtId="167" fontId="0" fillId="0" borderId="3" xfId="0" applyNumberFormat="1" applyBorder="1"/>
    <xf numFmtId="167" fontId="0" fillId="0" borderId="0" xfId="0" applyNumberFormat="1"/>
    <xf numFmtId="168" fontId="10" fillId="0" borderId="25" xfId="0" applyNumberFormat="1" applyFont="1" applyBorder="1" applyAlignment="1">
      <alignment shrinkToFit="1"/>
    </xf>
    <xf numFmtId="0" fontId="2" fillId="3" borderId="26" xfId="0" applyFont="1" applyFill="1" applyBorder="1" applyAlignment="1">
      <alignment horizontal="left" indent="1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2" fillId="3" borderId="29" xfId="0" applyNumberFormat="1" applyFont="1" applyFill="1" applyBorder="1" applyAlignment="1">
      <alignment horizontal="right"/>
    </xf>
    <xf numFmtId="165" fontId="2" fillId="3" borderId="30" xfId="0" applyNumberFormat="1" applyFont="1" applyFill="1" applyBorder="1" applyAlignment="1">
      <alignment horizontal="right"/>
    </xf>
    <xf numFmtId="165" fontId="2" fillId="3" borderId="31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65" fontId="3" fillId="0" borderId="12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5" fontId="2" fillId="0" borderId="33" xfId="0" applyNumberFormat="1" applyFont="1" applyBorder="1" applyAlignment="1">
      <alignment horizontal="center" vertical="center"/>
    </xf>
    <xf numFmtId="165" fontId="2" fillId="0" borderId="34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left" vertical="top" wrapText="1"/>
    </xf>
    <xf numFmtId="165" fontId="2" fillId="0" borderId="35" xfId="0" applyNumberFormat="1" applyFont="1" applyBorder="1" applyAlignment="1">
      <alignment horizontal="center" vertical="top" wrapText="1"/>
    </xf>
    <xf numFmtId="164" fontId="2" fillId="0" borderId="35" xfId="0" applyNumberFormat="1" applyFont="1" applyBorder="1" applyAlignment="1">
      <alignment horizontal="center" vertical="top" wrapText="1"/>
    </xf>
    <xf numFmtId="49" fontId="2" fillId="0" borderId="35" xfId="0" applyNumberFormat="1" applyFont="1" applyBorder="1" applyAlignment="1">
      <alignment horizontal="center" vertical="top" wrapText="1"/>
    </xf>
    <xf numFmtId="49" fontId="2" fillId="0" borderId="36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49" fontId="2" fillId="0" borderId="0" xfId="0" applyNumberFormat="1" applyFont="1" applyAlignment="1">
      <alignment horizontal="center" vertical="top" wrapText="1"/>
    </xf>
    <xf numFmtId="0" fontId="2" fillId="0" borderId="37" xfId="0" applyFont="1" applyBorder="1" applyAlignment="1">
      <alignment horizontal="left"/>
    </xf>
    <xf numFmtId="165" fontId="2" fillId="0" borderId="23" xfId="0" applyNumberFormat="1" applyFont="1" applyBorder="1" applyAlignment="1">
      <alignment horizontal="right"/>
    </xf>
    <xf numFmtId="168" fontId="2" fillId="0" borderId="22" xfId="1" applyNumberFormat="1" applyFont="1" applyFill="1" applyBorder="1" applyAlignment="1" applyProtection="1">
      <alignment horizontal="right"/>
    </xf>
    <xf numFmtId="168" fontId="2" fillId="0" borderId="23" xfId="1" applyNumberFormat="1" applyFont="1" applyFill="1" applyBorder="1" applyAlignment="1" applyProtection="1">
      <alignment horizontal="right"/>
    </xf>
    <xf numFmtId="0" fontId="2" fillId="0" borderId="35" xfId="0" applyFont="1" applyBorder="1" applyAlignment="1">
      <alignment horizontal="left" indent="1"/>
    </xf>
    <xf numFmtId="168" fontId="11" fillId="0" borderId="4" xfId="0" applyNumberFormat="1" applyFont="1" applyBorder="1" applyAlignment="1">
      <alignment wrapText="1"/>
    </xf>
    <xf numFmtId="168" fontId="11" fillId="0" borderId="4" xfId="0" applyNumberFormat="1" applyFont="1" applyBorder="1" applyAlignment="1">
      <alignment shrinkToFit="1"/>
    </xf>
    <xf numFmtId="167" fontId="11" fillId="0" borderId="3" xfId="0" applyNumberFormat="1" applyFont="1" applyBorder="1" applyAlignment="1">
      <alignment wrapText="1"/>
    </xf>
    <xf numFmtId="167" fontId="11" fillId="0" borderId="0" xfId="0" applyNumberFormat="1" applyFont="1" applyAlignment="1">
      <alignment wrapText="1"/>
    </xf>
    <xf numFmtId="0" fontId="2" fillId="0" borderId="4" xfId="0" applyFont="1" applyBorder="1" applyAlignment="1">
      <alignment horizontal="left" indent="1"/>
    </xf>
    <xf numFmtId="0" fontId="2" fillId="0" borderId="1" xfId="0" applyFont="1" applyBorder="1" applyAlignment="1">
      <alignment horizontal="left" indent="1"/>
    </xf>
    <xf numFmtId="168" fontId="11" fillId="0" borderId="1" xfId="0" applyNumberFormat="1" applyFont="1" applyBorder="1" applyAlignment="1">
      <alignment wrapText="1"/>
    </xf>
    <xf numFmtId="168" fontId="11" fillId="0" borderId="1" xfId="0" applyNumberFormat="1" applyFont="1" applyBorder="1" applyAlignment="1">
      <alignment shrinkToFit="1"/>
    </xf>
    <xf numFmtId="167" fontId="10" fillId="0" borderId="3" xfId="0" applyNumberFormat="1" applyFont="1" applyBorder="1" applyAlignment="1">
      <alignment wrapText="1"/>
    </xf>
    <xf numFmtId="167" fontId="10" fillId="0" borderId="0" xfId="0" applyNumberFormat="1" applyFont="1" applyAlignment="1">
      <alignment wrapText="1"/>
    </xf>
    <xf numFmtId="169" fontId="11" fillId="0" borderId="4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1" fillId="0" borderId="19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20" xfId="0" applyNumberFormat="1" applyFont="1" applyBorder="1"/>
    <xf numFmtId="169" fontId="10" fillId="0" borderId="21" xfId="0" applyNumberFormat="1" applyFont="1" applyBorder="1"/>
    <xf numFmtId="169" fontId="10" fillId="0" borderId="4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19" xfId="0" applyNumberFormat="1" applyFont="1" applyBorder="1" applyAlignment="1">
      <alignment wrapText="1"/>
    </xf>
    <xf numFmtId="169" fontId="10" fillId="0" borderId="23" xfId="0" applyNumberFormat="1" applyFont="1" applyBorder="1"/>
    <xf numFmtId="169" fontId="10" fillId="0" borderId="16" xfId="0" applyNumberFormat="1" applyFont="1" applyBorder="1"/>
    <xf numFmtId="169" fontId="10" fillId="0" borderId="17" xfId="0" applyNumberFormat="1" applyFont="1" applyBorder="1"/>
    <xf numFmtId="169" fontId="10" fillId="0" borderId="10" xfId="0" applyNumberFormat="1" applyFont="1" applyBorder="1"/>
    <xf numFmtId="169" fontId="10" fillId="0" borderId="24" xfId="0" applyNumberFormat="1" applyFont="1" applyBorder="1"/>
    <xf numFmtId="169" fontId="10" fillId="0" borderId="25" xfId="0" applyNumberFormat="1" applyFont="1" applyBorder="1"/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 applyProtection="1">
      <alignment horizontal="right"/>
      <protection locked="0"/>
    </xf>
    <xf numFmtId="169" fontId="2" fillId="0" borderId="3" xfId="0" applyNumberFormat="1" applyFont="1" applyBorder="1" applyAlignment="1">
      <alignment horizontal="right"/>
    </xf>
    <xf numFmtId="169" fontId="2" fillId="0" borderId="37" xfId="0" applyNumberFormat="1" applyFont="1" applyBorder="1" applyAlignment="1">
      <alignment horizontal="right"/>
    </xf>
    <xf numFmtId="169" fontId="2" fillId="0" borderId="23" xfId="0" applyNumberFormat="1" applyFont="1" applyBorder="1" applyAlignment="1">
      <alignment horizontal="right"/>
    </xf>
    <xf numFmtId="169" fontId="11" fillId="0" borderId="35" xfId="0" applyNumberFormat="1" applyFont="1" applyBorder="1" applyAlignment="1">
      <alignment wrapText="1"/>
    </xf>
    <xf numFmtId="169" fontId="10" fillId="0" borderId="1" xfId="0" applyNumberFormat="1" applyFont="1" applyBorder="1" applyAlignment="1">
      <alignment wrapText="1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3" fillId="0" borderId="4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9" xfId="0" applyNumberFormat="1" applyFont="1" applyBorder="1"/>
    <xf numFmtId="165" fontId="2" fillId="0" borderId="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6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6"/>
  <sheetViews>
    <sheetView showGridLines="0" tabSelected="1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89785000</v>
      </c>
      <c r="C10" s="108"/>
      <c r="D10" s="108"/>
      <c r="E10" s="108">
        <f t="shared" ref="E10:E17" si="0">$B10      +$C10      +$D10</f>
        <v>89785000</v>
      </c>
      <c r="F10" s="109">
        <v>89785000</v>
      </c>
      <c r="G10" s="110">
        <v>89785000</v>
      </c>
      <c r="H10" s="109">
        <v>18119000</v>
      </c>
      <c r="I10" s="110">
        <v>14648000</v>
      </c>
      <c r="J10" s="109">
        <v>21650000</v>
      </c>
      <c r="K10" s="110">
        <v>23748597</v>
      </c>
      <c r="L10" s="109"/>
      <c r="M10" s="110"/>
      <c r="N10" s="109"/>
      <c r="O10" s="110"/>
      <c r="P10" s="109">
        <f t="shared" ref="P10:P17" si="1">$H10      +$J10      +$L10      +$N10</f>
        <v>39769000</v>
      </c>
      <c r="Q10" s="110">
        <f t="shared" ref="Q10:Q17" si="2">$I10      +$K10      +$M10      +$O10</f>
        <v>38396597</v>
      </c>
      <c r="R10" s="54">
        <f t="shared" ref="R10:R17" si="3">IF(($H10      =0),0,((($J10      -$H10      )/$H10      )*100))</f>
        <v>19.487830454219328</v>
      </c>
      <c r="S10" s="55">
        <f t="shared" ref="S10:S17" si="4">IF(($I10      =0),0,((($K10      -$I10      )/$I10      )*100))</f>
        <v>62.128597760786455</v>
      </c>
      <c r="T10" s="54">
        <f t="shared" ref="T10:T16" si="5">IF(($E10      =0),0,(($P10      /$E10      )*100))</f>
        <v>44.293590243359141</v>
      </c>
      <c r="U10" s="56">
        <f t="shared" ref="U10:U16" si="6">IF(($E10      =0),0,(($Q10      /$E10      )*100))</f>
        <v>42.765046499972151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27000000</v>
      </c>
      <c r="C11" s="108"/>
      <c r="D11" s="108"/>
      <c r="E11" s="108">
        <f t="shared" si="0"/>
        <v>27000000</v>
      </c>
      <c r="F11" s="109">
        <v>27000000</v>
      </c>
      <c r="G11" s="110">
        <v>16000000</v>
      </c>
      <c r="H11" s="109">
        <v>5450000</v>
      </c>
      <c r="I11" s="110">
        <v>2326715</v>
      </c>
      <c r="J11" s="109">
        <v>5502000</v>
      </c>
      <c r="K11" s="110">
        <v>4780843</v>
      </c>
      <c r="L11" s="109"/>
      <c r="M11" s="110"/>
      <c r="N11" s="109"/>
      <c r="O11" s="110"/>
      <c r="P11" s="109">
        <f t="shared" si="1"/>
        <v>10952000</v>
      </c>
      <c r="Q11" s="110">
        <f t="shared" si="2"/>
        <v>7107558</v>
      </c>
      <c r="R11" s="54">
        <f t="shared" si="3"/>
        <v>0.95412844036697253</v>
      </c>
      <c r="S11" s="55">
        <f t="shared" si="4"/>
        <v>105.47608968008544</v>
      </c>
      <c r="T11" s="54">
        <f t="shared" si="5"/>
        <v>40.562962962962963</v>
      </c>
      <c r="U11" s="56">
        <f t="shared" si="6"/>
        <v>26.324288888888891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97300000</v>
      </c>
      <c r="C13" s="108"/>
      <c r="D13" s="108"/>
      <c r="E13" s="108">
        <f t="shared" si="0"/>
        <v>97300000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12600000</v>
      </c>
      <c r="C14" s="108"/>
      <c r="D14" s="108"/>
      <c r="E14" s="108">
        <f t="shared" si="0"/>
        <v>12600000</v>
      </c>
      <c r="F14" s="109">
        <v>12600000</v>
      </c>
      <c r="G14" s="110">
        <v>7000000</v>
      </c>
      <c r="H14" s="109"/>
      <c r="I14" s="110"/>
      <c r="J14" s="109">
        <v>3388000</v>
      </c>
      <c r="K14" s="110">
        <v>2148810</v>
      </c>
      <c r="L14" s="109"/>
      <c r="M14" s="110"/>
      <c r="N14" s="109"/>
      <c r="O14" s="110"/>
      <c r="P14" s="109">
        <f t="shared" si="1"/>
        <v>3388000</v>
      </c>
      <c r="Q14" s="110">
        <f t="shared" si="2"/>
        <v>2148810</v>
      </c>
      <c r="R14" s="54">
        <f t="shared" si="3"/>
        <v>0</v>
      </c>
      <c r="S14" s="55">
        <f t="shared" si="4"/>
        <v>0</v>
      </c>
      <c r="T14" s="54">
        <f t="shared" si="5"/>
        <v>26.888888888888889</v>
      </c>
      <c r="U14" s="56">
        <f t="shared" si="6"/>
        <v>17.054047619047619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9600000</v>
      </c>
      <c r="C15" s="108"/>
      <c r="D15" s="108"/>
      <c r="E15" s="108">
        <f t="shared" si="0"/>
        <v>9600000</v>
      </c>
      <c r="F15" s="109">
        <v>9600000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>
        <v>141000000</v>
      </c>
      <c r="C16" s="108"/>
      <c r="D16" s="108"/>
      <c r="E16" s="108">
        <f t="shared" si="0"/>
        <v>141000000</v>
      </c>
      <c r="F16" s="109">
        <v>141000000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377285000</v>
      </c>
      <c r="C17" s="111">
        <f>SUM(C9:C16)</f>
        <v>0</v>
      </c>
      <c r="D17" s="111"/>
      <c r="E17" s="111">
        <f t="shared" si="0"/>
        <v>377285000</v>
      </c>
      <c r="F17" s="112">
        <f t="shared" ref="F17:O17" si="7">SUM(F9:F16)</f>
        <v>279985000</v>
      </c>
      <c r="G17" s="113">
        <f t="shared" si="7"/>
        <v>112785000</v>
      </c>
      <c r="H17" s="112">
        <f t="shared" si="7"/>
        <v>23569000</v>
      </c>
      <c r="I17" s="113">
        <f t="shared" si="7"/>
        <v>16974715</v>
      </c>
      <c r="J17" s="112">
        <f t="shared" si="7"/>
        <v>30540000</v>
      </c>
      <c r="K17" s="113">
        <f t="shared" si="7"/>
        <v>30678250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54109000</v>
      </c>
      <c r="Q17" s="113">
        <f t="shared" si="2"/>
        <v>47652965</v>
      </c>
      <c r="R17" s="58">
        <f t="shared" si="3"/>
        <v>29.576986719843863</v>
      </c>
      <c r="S17" s="59">
        <f t="shared" si="4"/>
        <v>80.72910207918072</v>
      </c>
      <c r="T17" s="58">
        <f>IF((SUM($E9:$E14))=0,0,(P17/(SUM($E9:$E14))*100))</f>
        <v>23.869687010609436</v>
      </c>
      <c r="U17" s="60">
        <f>IF((SUM($E9:$E14))=0,0,(Q17/(SUM($E9:$E14))*100))</f>
        <v>21.021666629904935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88000000</v>
      </c>
      <c r="D22" s="108"/>
      <c r="E22" s="108">
        <f t="shared" si="8"/>
        <v>88000000</v>
      </c>
      <c r="F22" s="109">
        <v>88000000</v>
      </c>
      <c r="G22" s="110">
        <v>88000000</v>
      </c>
      <c r="H22" s="109"/>
      <c r="I22" s="110">
        <v>-356648</v>
      </c>
      <c r="J22" s="109">
        <v>7548000</v>
      </c>
      <c r="K22" s="110">
        <v>37989775</v>
      </c>
      <c r="L22" s="109"/>
      <c r="M22" s="110"/>
      <c r="N22" s="109"/>
      <c r="O22" s="110"/>
      <c r="P22" s="109">
        <f t="shared" si="9"/>
        <v>7548000</v>
      </c>
      <c r="Q22" s="110">
        <f t="shared" si="10"/>
        <v>37633127</v>
      </c>
      <c r="R22" s="54">
        <f t="shared" si="11"/>
        <v>0</v>
      </c>
      <c r="S22" s="55">
        <f t="shared" si="12"/>
        <v>-10751.896267468204</v>
      </c>
      <c r="T22" s="54">
        <f t="shared" si="13"/>
        <v>8.577272727272728</v>
      </c>
      <c r="U22" s="56">
        <f t="shared" si="14"/>
        <v>42.764917045454546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504019000</v>
      </c>
      <c r="C23" s="108"/>
      <c r="D23" s="108"/>
      <c r="E23" s="108">
        <f t="shared" si="8"/>
        <v>504019000</v>
      </c>
      <c r="F23" s="109">
        <v>504019000</v>
      </c>
      <c r="G23" s="110">
        <v>234876000</v>
      </c>
      <c r="H23" s="109">
        <v>20523000</v>
      </c>
      <c r="I23" s="110">
        <v>35797974</v>
      </c>
      <c r="J23" s="109">
        <v>95984000</v>
      </c>
      <c r="K23" s="110">
        <v>104624404</v>
      </c>
      <c r="L23" s="109"/>
      <c r="M23" s="110"/>
      <c r="N23" s="109"/>
      <c r="O23" s="110"/>
      <c r="P23" s="109">
        <f t="shared" si="9"/>
        <v>116507000</v>
      </c>
      <c r="Q23" s="110">
        <f t="shared" si="10"/>
        <v>140422378</v>
      </c>
      <c r="R23" s="54">
        <f t="shared" si="11"/>
        <v>367.68990888271691</v>
      </c>
      <c r="S23" s="55">
        <f t="shared" si="12"/>
        <v>192.26347837450243</v>
      </c>
      <c r="T23" s="54">
        <f t="shared" si="13"/>
        <v>23.115596832659087</v>
      </c>
      <c r="U23" s="56">
        <f t="shared" si="14"/>
        <v>27.860532638650525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504019000</v>
      </c>
      <c r="C26" s="111">
        <f>SUM(C19:C25)</f>
        <v>88000000</v>
      </c>
      <c r="D26" s="111"/>
      <c r="E26" s="111">
        <f t="shared" si="8"/>
        <v>592019000</v>
      </c>
      <c r="F26" s="112">
        <f t="shared" ref="F26:O26" si="15">SUM(F19:F25)</f>
        <v>592019000</v>
      </c>
      <c r="G26" s="113">
        <f t="shared" si="15"/>
        <v>322876000</v>
      </c>
      <c r="H26" s="112">
        <f t="shared" si="15"/>
        <v>20523000</v>
      </c>
      <c r="I26" s="113">
        <f t="shared" si="15"/>
        <v>35441326</v>
      </c>
      <c r="J26" s="112">
        <f t="shared" si="15"/>
        <v>103532000</v>
      </c>
      <c r="K26" s="113">
        <f t="shared" si="15"/>
        <v>142614179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124055000</v>
      </c>
      <c r="Q26" s="113">
        <f t="shared" si="10"/>
        <v>178055505</v>
      </c>
      <c r="R26" s="58">
        <f t="shared" si="11"/>
        <v>404.46815767675292</v>
      </c>
      <c r="S26" s="59">
        <f t="shared" si="12"/>
        <v>302.39515586973243</v>
      </c>
      <c r="T26" s="58">
        <f>IF(($E26-$E21-$E25)   =0,0,($P26   /($E26-$E21-$E25)   )*100)</f>
        <v>20.954563958251342</v>
      </c>
      <c r="U26" s="60">
        <f>IF(($E26-$E21-$E25)   =0,0,($Q26   /($E26-$E21-$E25)   )*100)</f>
        <v>30.075978135836856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298225000</v>
      </c>
      <c r="C30" s="108"/>
      <c r="D30" s="108"/>
      <c r="E30" s="108">
        <f>$B30      +$C30      +$D30</f>
        <v>298225000</v>
      </c>
      <c r="F30" s="109">
        <v>298225000</v>
      </c>
      <c r="G30" s="110">
        <v>178585000</v>
      </c>
      <c r="H30" s="109">
        <v>16132000</v>
      </c>
      <c r="I30" s="110"/>
      <c r="J30" s="109">
        <v>26332000</v>
      </c>
      <c r="K30" s="110"/>
      <c r="L30" s="109"/>
      <c r="M30" s="110"/>
      <c r="N30" s="109"/>
      <c r="O30" s="110"/>
      <c r="P30" s="109">
        <f>$H30      +$J30      +$L30      +$N30</f>
        <v>42464000</v>
      </c>
      <c r="Q30" s="110">
        <f>$I30      +$K30      +$M30      +$O30</f>
        <v>0</v>
      </c>
      <c r="R30" s="54">
        <f>IF(($H30      =0),0,((($J30      -$H30      )/$H30      )*100))</f>
        <v>63.228365980659561</v>
      </c>
      <c r="S30" s="55">
        <f>IF(($I30      =0),0,((($K30      -$I30      )/$I30      )*100))</f>
        <v>0</v>
      </c>
      <c r="T30" s="54">
        <f>IF(($E30      =0),0,(($P30      /$E30      )*100))</f>
        <v>14.238913571967474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18548000</v>
      </c>
      <c r="C31" s="108"/>
      <c r="D31" s="108"/>
      <c r="E31" s="108">
        <f>$B31      +$C31      +$D31</f>
        <v>18548000</v>
      </c>
      <c r="F31" s="109">
        <v>18548000</v>
      </c>
      <c r="G31" s="110">
        <v>12983000</v>
      </c>
      <c r="H31" s="109">
        <v>2066000</v>
      </c>
      <c r="I31" s="110">
        <v>1207877</v>
      </c>
      <c r="J31" s="109">
        <v>4748000</v>
      </c>
      <c r="K31" s="110">
        <v>4600405</v>
      </c>
      <c r="L31" s="109"/>
      <c r="M31" s="110"/>
      <c r="N31" s="109"/>
      <c r="O31" s="110"/>
      <c r="P31" s="109">
        <f>$H31      +$J31      +$L31      +$N31</f>
        <v>6814000</v>
      </c>
      <c r="Q31" s="110">
        <f>$I31      +$K31      +$M31      +$O31</f>
        <v>5808282</v>
      </c>
      <c r="R31" s="54">
        <f>IF(($H31      =0),0,((($J31      -$H31      )/$H31      )*100))</f>
        <v>129.81606969990321</v>
      </c>
      <c r="S31" s="55">
        <f>IF(($I31      =0),0,((($K31      -$I31      )/$I31      )*100))</f>
        <v>280.86700880967186</v>
      </c>
      <c r="T31" s="54">
        <f>IF(($E31      =0),0,(($P31      /$E31      )*100))</f>
        <v>36.737114513694195</v>
      </c>
      <c r="U31" s="56">
        <f>IF(($E31      =0),0,(($Q31      /$E31      )*100))</f>
        <v>31.314869527711881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316773000</v>
      </c>
      <c r="C32" s="111">
        <f>SUM(C28:C31)</f>
        <v>0</v>
      </c>
      <c r="D32" s="111"/>
      <c r="E32" s="111">
        <f>$B32      +$C32      +$D32</f>
        <v>316773000</v>
      </c>
      <c r="F32" s="112">
        <f t="shared" ref="F32:O32" si="16">SUM(F28:F31)</f>
        <v>316773000</v>
      </c>
      <c r="G32" s="113">
        <f t="shared" si="16"/>
        <v>191568000</v>
      </c>
      <c r="H32" s="112">
        <f t="shared" si="16"/>
        <v>18198000</v>
      </c>
      <c r="I32" s="113">
        <f t="shared" si="16"/>
        <v>1207877</v>
      </c>
      <c r="J32" s="112">
        <f t="shared" si="16"/>
        <v>31080000</v>
      </c>
      <c r="K32" s="113">
        <f t="shared" si="16"/>
        <v>4600405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49278000</v>
      </c>
      <c r="Q32" s="113">
        <f>$I32      +$K32      +$M32      +$O32</f>
        <v>5808282</v>
      </c>
      <c r="R32" s="58">
        <f>IF(($H32      =0),0,((($J32      -$H32      )/$H32      )*100))</f>
        <v>70.787998681173761</v>
      </c>
      <c r="S32" s="59">
        <f>IF(($I32      =0),0,((($K32      -$I32      )/$I32      )*100))</f>
        <v>280.86700880967186</v>
      </c>
      <c r="T32" s="58">
        <f>IF($E32   =0,0,($P32   /$E32   )*100)</f>
        <v>15.556250059190651</v>
      </c>
      <c r="U32" s="60">
        <f>IF($E32   =0,0,($Q32   /$E32   )*100)</f>
        <v>1.8335786193899102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83724000</v>
      </c>
      <c r="C34" s="108"/>
      <c r="D34" s="108"/>
      <c r="E34" s="108">
        <f>$B34      +$C34      +$D34</f>
        <v>83724000</v>
      </c>
      <c r="F34" s="109">
        <v>83724000</v>
      </c>
      <c r="G34" s="110">
        <v>57719000</v>
      </c>
      <c r="H34" s="109">
        <v>19074000</v>
      </c>
      <c r="I34" s="110">
        <v>31418058</v>
      </c>
      <c r="J34" s="109">
        <v>26848000</v>
      </c>
      <c r="K34" s="110">
        <v>27811609</v>
      </c>
      <c r="L34" s="109"/>
      <c r="M34" s="110"/>
      <c r="N34" s="109"/>
      <c r="O34" s="110"/>
      <c r="P34" s="109">
        <f>$H34      +$J34      +$L34      +$N34</f>
        <v>45922000</v>
      </c>
      <c r="Q34" s="110">
        <f>$I34      +$K34      +$M34      +$O34</f>
        <v>59229667</v>
      </c>
      <c r="R34" s="54">
        <f>IF(($H34      =0),0,((($J34      -$H34      )/$H34      )*100))</f>
        <v>40.757051483695086</v>
      </c>
      <c r="S34" s="55">
        <f>IF(($I34      =0),0,((($K34      -$I34      )/$I34      )*100))</f>
        <v>-11.478904902397213</v>
      </c>
      <c r="T34" s="54">
        <f>IF(($E34      =0),0,(($P34      /$E34      )*100))</f>
        <v>54.849266638001048</v>
      </c>
      <c r="U34" s="56">
        <f>IF(($E34      =0),0,(($Q34      /$E34      )*100))</f>
        <v>70.743952749510299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83724000</v>
      </c>
      <c r="C35" s="111">
        <f>C34</f>
        <v>0</v>
      </c>
      <c r="D35" s="111"/>
      <c r="E35" s="111">
        <f>$B35      +$C35      +$D35</f>
        <v>83724000</v>
      </c>
      <c r="F35" s="112">
        <f t="shared" ref="F35:O35" si="17">F34</f>
        <v>83724000</v>
      </c>
      <c r="G35" s="113">
        <f t="shared" si="17"/>
        <v>57719000</v>
      </c>
      <c r="H35" s="112">
        <f t="shared" si="17"/>
        <v>19074000</v>
      </c>
      <c r="I35" s="113">
        <f t="shared" si="17"/>
        <v>31418058</v>
      </c>
      <c r="J35" s="112">
        <f t="shared" si="17"/>
        <v>26848000</v>
      </c>
      <c r="K35" s="113">
        <f t="shared" si="17"/>
        <v>27811609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45922000</v>
      </c>
      <c r="Q35" s="113">
        <f>$I35      +$K35      +$M35      +$O35</f>
        <v>59229667</v>
      </c>
      <c r="R35" s="58">
        <f>IF(($H35      =0),0,((($J35      -$H35      )/$H35      )*100))</f>
        <v>40.757051483695086</v>
      </c>
      <c r="S35" s="59">
        <f>IF(($I35      =0),0,((($K35      -$I35      )/$I35      )*100))</f>
        <v>-11.478904902397213</v>
      </c>
      <c r="T35" s="58">
        <f>IF($E35   =0,0,($P35   /$E35   )*100)</f>
        <v>54.849266638001048</v>
      </c>
      <c r="U35" s="60">
        <f>IF($E35   =0,0,($Q35   /$E35   )*100)</f>
        <v>70.743952749510299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342222000</v>
      </c>
      <c r="C37" s="108"/>
      <c r="D37" s="108"/>
      <c r="E37" s="108">
        <f t="shared" ref="E37:E42" si="18">$B37      +$C37      +$D37</f>
        <v>342222000</v>
      </c>
      <c r="F37" s="109">
        <v>342222000</v>
      </c>
      <c r="G37" s="110">
        <v>204884000</v>
      </c>
      <c r="H37" s="109">
        <v>89773000</v>
      </c>
      <c r="I37" s="110">
        <v>41763166</v>
      </c>
      <c r="J37" s="109">
        <v>82955000</v>
      </c>
      <c r="K37" s="110">
        <v>70032190</v>
      </c>
      <c r="L37" s="109"/>
      <c r="M37" s="110"/>
      <c r="N37" s="109"/>
      <c r="O37" s="110"/>
      <c r="P37" s="109">
        <f t="shared" ref="P37:P42" si="19">$H37      +$J37      +$L37      +$N37</f>
        <v>172728000</v>
      </c>
      <c r="Q37" s="110">
        <f t="shared" ref="Q37:Q42" si="20">$I37      +$K37      +$M37      +$O37</f>
        <v>111795356</v>
      </c>
      <c r="R37" s="54">
        <f t="shared" ref="R37:R42" si="21">IF(($H37      =0),0,((($J37      -$H37      )/$H37      )*100))</f>
        <v>-7.5947111046751257</v>
      </c>
      <c r="S37" s="55">
        <f t="shared" ref="S37:S42" si="22">IF(($I37      =0),0,((($K37      -$I37      )/$I37      )*100))</f>
        <v>67.68889121097763</v>
      </c>
      <c r="T37" s="54">
        <f t="shared" ref="T37:T41" si="23">IF(($E37      =0),0,(($P37      /$E37      )*100))</f>
        <v>50.472500306818382</v>
      </c>
      <c r="U37" s="56">
        <f t="shared" ref="U37:U41" si="24">IF(($E37      =0),0,(($Q37      /$E37      )*100))</f>
        <v>32.667495368503488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515162000</v>
      </c>
      <c r="C38" s="108"/>
      <c r="D38" s="108"/>
      <c r="E38" s="108">
        <f t="shared" si="18"/>
        <v>515162000</v>
      </c>
      <c r="F38" s="109">
        <v>468390000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28000000</v>
      </c>
      <c r="C40" s="108"/>
      <c r="D40" s="108"/>
      <c r="E40" s="108">
        <f t="shared" si="18"/>
        <v>28000000</v>
      </c>
      <c r="F40" s="109">
        <v>28000000</v>
      </c>
      <c r="G40" s="110">
        <v>15950000</v>
      </c>
      <c r="H40" s="109"/>
      <c r="I40" s="110">
        <v>1794529</v>
      </c>
      <c r="J40" s="109">
        <v>7522000</v>
      </c>
      <c r="K40" s="110">
        <v>5502654</v>
      </c>
      <c r="L40" s="109"/>
      <c r="M40" s="110"/>
      <c r="N40" s="109"/>
      <c r="O40" s="110"/>
      <c r="P40" s="109">
        <f t="shared" si="19"/>
        <v>7522000</v>
      </c>
      <c r="Q40" s="110">
        <f t="shared" si="20"/>
        <v>7297183</v>
      </c>
      <c r="R40" s="54">
        <f t="shared" si="21"/>
        <v>0</v>
      </c>
      <c r="S40" s="55">
        <f t="shared" si="22"/>
        <v>206.63500004736619</v>
      </c>
      <c r="T40" s="54">
        <f t="shared" si="23"/>
        <v>26.864285714285714</v>
      </c>
      <c r="U40" s="56">
        <f t="shared" si="24"/>
        <v>26.061367857142859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885384000</v>
      </c>
      <c r="C42" s="111">
        <f>SUM(C37:C41)</f>
        <v>0</v>
      </c>
      <c r="D42" s="111"/>
      <c r="E42" s="111">
        <f t="shared" si="18"/>
        <v>885384000</v>
      </c>
      <c r="F42" s="112">
        <f t="shared" ref="F42:O42" si="25">SUM(F37:F41)</f>
        <v>838612000</v>
      </c>
      <c r="G42" s="113">
        <f t="shared" si="25"/>
        <v>220834000</v>
      </c>
      <c r="H42" s="112">
        <f t="shared" si="25"/>
        <v>89773000</v>
      </c>
      <c r="I42" s="113">
        <f t="shared" si="25"/>
        <v>43557695</v>
      </c>
      <c r="J42" s="112">
        <f t="shared" si="25"/>
        <v>90477000</v>
      </c>
      <c r="K42" s="113">
        <f t="shared" si="25"/>
        <v>75534844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180250000</v>
      </c>
      <c r="Q42" s="113">
        <f t="shared" si="20"/>
        <v>119092539</v>
      </c>
      <c r="R42" s="58">
        <f t="shared" si="21"/>
        <v>0.7842001492653693</v>
      </c>
      <c r="S42" s="59">
        <f t="shared" si="22"/>
        <v>73.413317669817019</v>
      </c>
      <c r="T42" s="58">
        <f>IF((+$E37+$E40) =0,0,(P42   /(+$E37+$E40) )*100)</f>
        <v>48.687004013807936</v>
      </c>
      <c r="U42" s="60">
        <f>IF((+$E37+$E40) =0,0,(Q42   /(+$E37+$E40) )*100)</f>
        <v>32.167871979514992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725000000</v>
      </c>
      <c r="C45" s="108"/>
      <c r="D45" s="108"/>
      <c r="E45" s="108">
        <f t="shared" si="26"/>
        <v>725000000</v>
      </c>
      <c r="F45" s="109">
        <v>725000000</v>
      </c>
      <c r="G45" s="110">
        <v>472788000</v>
      </c>
      <c r="H45" s="109">
        <v>77499000</v>
      </c>
      <c r="I45" s="110">
        <v>5402496</v>
      </c>
      <c r="J45" s="109">
        <v>78640000</v>
      </c>
      <c r="K45" s="110">
        <v>6674571</v>
      </c>
      <c r="L45" s="109"/>
      <c r="M45" s="110"/>
      <c r="N45" s="109"/>
      <c r="O45" s="110"/>
      <c r="P45" s="109">
        <f t="shared" si="27"/>
        <v>156139000</v>
      </c>
      <c r="Q45" s="110">
        <f t="shared" si="28"/>
        <v>12077067</v>
      </c>
      <c r="R45" s="54">
        <f t="shared" si="29"/>
        <v>1.4722770616395051</v>
      </c>
      <c r="S45" s="55">
        <f t="shared" si="30"/>
        <v>23.546060931835953</v>
      </c>
      <c r="T45" s="54">
        <f t="shared" si="31"/>
        <v>21.536413793103449</v>
      </c>
      <c r="U45" s="56">
        <f t="shared" si="32"/>
        <v>1.6658023448275863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300916000</v>
      </c>
      <c r="C46" s="108"/>
      <c r="D46" s="108"/>
      <c r="E46" s="108">
        <f t="shared" si="26"/>
        <v>300916000</v>
      </c>
      <c r="F46" s="109">
        <v>300916000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553071000</v>
      </c>
      <c r="C53" s="108"/>
      <c r="D53" s="108"/>
      <c r="E53" s="108">
        <f t="shared" si="26"/>
        <v>553071000</v>
      </c>
      <c r="F53" s="109">
        <v>553071000</v>
      </c>
      <c r="G53" s="110">
        <v>391447000</v>
      </c>
      <c r="H53" s="109">
        <v>71523000</v>
      </c>
      <c r="I53" s="110">
        <v>42805209</v>
      </c>
      <c r="J53" s="109">
        <v>196404000</v>
      </c>
      <c r="K53" s="110">
        <v>139077480</v>
      </c>
      <c r="L53" s="109"/>
      <c r="M53" s="110"/>
      <c r="N53" s="109"/>
      <c r="O53" s="110"/>
      <c r="P53" s="109">
        <f t="shared" si="27"/>
        <v>267927000</v>
      </c>
      <c r="Q53" s="110">
        <f t="shared" si="28"/>
        <v>181882689</v>
      </c>
      <c r="R53" s="54">
        <f t="shared" si="29"/>
        <v>174.60257539532736</v>
      </c>
      <c r="S53" s="55">
        <f t="shared" si="30"/>
        <v>224.90784007152027</v>
      </c>
      <c r="T53" s="54">
        <f t="shared" si="31"/>
        <v>48.443509061223608</v>
      </c>
      <c r="U53" s="56">
        <f t="shared" si="32"/>
        <v>32.885956595084537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45000000</v>
      </c>
      <c r="C54" s="108"/>
      <c r="D54" s="108"/>
      <c r="E54" s="108">
        <f t="shared" si="26"/>
        <v>45000000</v>
      </c>
      <c r="F54" s="109">
        <v>45000000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1623987000</v>
      </c>
      <c r="C55" s="111">
        <f>SUM(C44:C54)</f>
        <v>0</v>
      </c>
      <c r="D55" s="111"/>
      <c r="E55" s="111">
        <f t="shared" si="26"/>
        <v>1623987000</v>
      </c>
      <c r="F55" s="112">
        <f t="shared" ref="F55:O55" si="33">SUM(F44:F54)</f>
        <v>1623987000</v>
      </c>
      <c r="G55" s="113">
        <f t="shared" si="33"/>
        <v>864235000</v>
      </c>
      <c r="H55" s="112">
        <f t="shared" si="33"/>
        <v>149022000</v>
      </c>
      <c r="I55" s="113">
        <f t="shared" si="33"/>
        <v>48207705</v>
      </c>
      <c r="J55" s="112">
        <f t="shared" si="33"/>
        <v>275044000</v>
      </c>
      <c r="K55" s="113">
        <f t="shared" si="33"/>
        <v>145752051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424066000</v>
      </c>
      <c r="Q55" s="113">
        <f t="shared" si="28"/>
        <v>193959756</v>
      </c>
      <c r="R55" s="58">
        <f t="shared" si="29"/>
        <v>84.566037229402369</v>
      </c>
      <c r="S55" s="59">
        <f t="shared" si="30"/>
        <v>202.34181652082381</v>
      </c>
      <c r="T55" s="58">
        <f>IF((+$E45+$E47+$E49+$E50+$E53) =0,0,(P55   /(+$E45+$E47+$E49+$E50+$E53) )*100)</f>
        <v>33.180159787680026</v>
      </c>
      <c r="U55" s="60">
        <f>IF((+$E45+$E47+$E49+$E50+$E53) =0,0,(Q55   /(+$E45+$E47+$E49+$E50+$E53) )*100)</f>
        <v>15.175976608498276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696245000</v>
      </c>
      <c r="C67" s="108"/>
      <c r="D67" s="108"/>
      <c r="E67" s="108">
        <f t="shared" si="35"/>
        <v>696245000</v>
      </c>
      <c r="F67" s="109">
        <v>696245000</v>
      </c>
      <c r="G67" s="110">
        <v>460355000</v>
      </c>
      <c r="H67" s="109">
        <v>43001000</v>
      </c>
      <c r="I67" s="110">
        <v>13804605</v>
      </c>
      <c r="J67" s="109">
        <v>221682000</v>
      </c>
      <c r="K67" s="110">
        <v>107743480</v>
      </c>
      <c r="L67" s="109"/>
      <c r="M67" s="110"/>
      <c r="N67" s="109"/>
      <c r="O67" s="110"/>
      <c r="P67" s="109">
        <f t="shared" si="36"/>
        <v>264683000</v>
      </c>
      <c r="Q67" s="110">
        <f t="shared" si="37"/>
        <v>121548085</v>
      </c>
      <c r="R67" s="54">
        <f t="shared" si="38"/>
        <v>415.52754587102623</v>
      </c>
      <c r="S67" s="55">
        <f t="shared" si="39"/>
        <v>680.48940915006256</v>
      </c>
      <c r="T67" s="54">
        <f t="shared" si="40"/>
        <v>38.015784673498551</v>
      </c>
      <c r="U67" s="56">
        <f t="shared" si="41"/>
        <v>17.457660019102473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696245000</v>
      </c>
      <c r="C68" s="111">
        <f>SUM(C63:C67)</f>
        <v>0</v>
      </c>
      <c r="D68" s="111"/>
      <c r="E68" s="111">
        <f t="shared" si="35"/>
        <v>696245000</v>
      </c>
      <c r="F68" s="112">
        <f t="shared" ref="F68:O68" si="42">SUM(F63:F67)</f>
        <v>696245000</v>
      </c>
      <c r="G68" s="113">
        <f t="shared" si="42"/>
        <v>460355000</v>
      </c>
      <c r="H68" s="112">
        <f t="shared" si="42"/>
        <v>43001000</v>
      </c>
      <c r="I68" s="113">
        <f t="shared" si="42"/>
        <v>13804605</v>
      </c>
      <c r="J68" s="112">
        <f t="shared" si="42"/>
        <v>221682000</v>
      </c>
      <c r="K68" s="113">
        <f t="shared" si="42"/>
        <v>107743480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264683000</v>
      </c>
      <c r="Q68" s="113">
        <f t="shared" si="37"/>
        <v>121548085</v>
      </c>
      <c r="R68" s="58">
        <f t="shared" si="38"/>
        <v>415.52754587102623</v>
      </c>
      <c r="S68" s="59">
        <f t="shared" si="39"/>
        <v>680.48940915006256</v>
      </c>
      <c r="T68" s="58">
        <f>IF((+$E63+$E65+$E66++$E67) =0,0,(P68   /(+$E63+$E65+$E66+$E67) )*100)</f>
        <v>38.015784673498551</v>
      </c>
      <c r="U68" s="60">
        <f>IF((+$E63+$E65+$E67) =0,0,(Q68  /(+$E63+$E65+$E67) )*100)</f>
        <v>17.457660019102473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4487417000</v>
      </c>
      <c r="C69" s="120">
        <f>SUM(C9:C16,C19:C25,C28:C31,C34,C37:C41,C44:C54,C57:C60,C63:C67)</f>
        <v>88000000</v>
      </c>
      <c r="D69" s="120"/>
      <c r="E69" s="120">
        <f t="shared" si="35"/>
        <v>4575417000</v>
      </c>
      <c r="F69" s="121">
        <f t="shared" ref="F69:O69" si="43">SUM(F9:F16,F19:F25,F28:F31,F34,F37:F41,F44:F54,F57:F60,F63:F67)</f>
        <v>4431345000</v>
      </c>
      <c r="G69" s="122">
        <f t="shared" si="43"/>
        <v>2230372000</v>
      </c>
      <c r="H69" s="121">
        <f t="shared" si="43"/>
        <v>363160000</v>
      </c>
      <c r="I69" s="122">
        <f t="shared" si="43"/>
        <v>190611981</v>
      </c>
      <c r="J69" s="121">
        <f t="shared" si="43"/>
        <v>779203000</v>
      </c>
      <c r="K69" s="122">
        <f t="shared" si="43"/>
        <v>534734818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1142363000</v>
      </c>
      <c r="Q69" s="122">
        <f t="shared" si="37"/>
        <v>725346799</v>
      </c>
      <c r="R69" s="67">
        <f t="shared" si="38"/>
        <v>114.56190109042845</v>
      </c>
      <c r="S69" s="68">
        <f t="shared" si="39"/>
        <v>180.53578541844124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32.055181369903913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20.353533157170041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3575350000</v>
      </c>
      <c r="C71" s="108"/>
      <c r="D71" s="108"/>
      <c r="E71" s="108">
        <f>$B71      +$C71      +$D71</f>
        <v>3575350000</v>
      </c>
      <c r="F71" s="109">
        <v>3575350000</v>
      </c>
      <c r="G71" s="110">
        <v>2909547000</v>
      </c>
      <c r="H71" s="109">
        <v>1054847000</v>
      </c>
      <c r="I71" s="110">
        <v>849190105</v>
      </c>
      <c r="J71" s="109">
        <v>1055185000</v>
      </c>
      <c r="K71" s="110">
        <v>1021559851</v>
      </c>
      <c r="L71" s="109"/>
      <c r="M71" s="110"/>
      <c r="N71" s="109"/>
      <c r="O71" s="110"/>
      <c r="P71" s="109">
        <f>$H71      +$J71      +$L71      +$N71</f>
        <v>2110032000</v>
      </c>
      <c r="Q71" s="110">
        <f>$I71      +$K71      +$M71      +$O71</f>
        <v>1870749956</v>
      </c>
      <c r="R71" s="54">
        <f>IF(($H71      =0),0,((($J71      -$H71      )/$H71      )*100))</f>
        <v>3.2042561622680821E-2</v>
      </c>
      <c r="S71" s="55">
        <f>IF(($I71      =0),0,((($K71      -$I71      )/$I71      )*100))</f>
        <v>20.298134067400607</v>
      </c>
      <c r="T71" s="54">
        <f>IF(($E71      =0),0,(($P71      /$E71      )*100))</f>
        <v>59.016096326233793</v>
      </c>
      <c r="U71" s="56">
        <f>IF(($E71      =0),0,(($Q71      /$E71      )*100))</f>
        <v>52.323547512830913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>
        <v>128469000</v>
      </c>
      <c r="C72" s="108"/>
      <c r="D72" s="108"/>
      <c r="E72" s="108">
        <f>$B72      +$C72      +$D72</f>
        <v>128469000</v>
      </c>
      <c r="F72" s="109">
        <v>128469000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3703819000</v>
      </c>
      <c r="C73" s="117">
        <f>SUM(C71:C72)</f>
        <v>0</v>
      </c>
      <c r="D73" s="117"/>
      <c r="E73" s="117">
        <f>$B73      +$C73      +$D73</f>
        <v>3703819000</v>
      </c>
      <c r="F73" s="118">
        <f t="shared" ref="F73:O73" si="44">SUM(F71:F72)</f>
        <v>3703819000</v>
      </c>
      <c r="G73" s="119">
        <f t="shared" si="44"/>
        <v>2909547000</v>
      </c>
      <c r="H73" s="118">
        <f t="shared" si="44"/>
        <v>1054847000</v>
      </c>
      <c r="I73" s="119">
        <f t="shared" si="44"/>
        <v>849190105</v>
      </c>
      <c r="J73" s="118">
        <f t="shared" si="44"/>
        <v>1055185000</v>
      </c>
      <c r="K73" s="119">
        <f t="shared" si="44"/>
        <v>1021559851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2110032000</v>
      </c>
      <c r="Q73" s="119">
        <f>$I73      +$K73      +$M73      +$O73</f>
        <v>1870749956</v>
      </c>
      <c r="R73" s="63">
        <f>IF(($H73      =0),0,((($J73      -$H73      )/$H73      )*100))</f>
        <v>3.2042561622680821E-2</v>
      </c>
      <c r="S73" s="64">
        <f>IF(($I73      =0),0,((($K73      -$I73      )/$I73      )*100))</f>
        <v>20.298134067400607</v>
      </c>
      <c r="T73" s="63">
        <f>IF(($E71      =0),0,(($P71      /$E71      )*100))</f>
        <v>59.016096326233793</v>
      </c>
      <c r="U73" s="65">
        <f>IF($E71   =0,0,($Q71   /$E71 )*100)</f>
        <v>52.323547512830913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3703819000</v>
      </c>
      <c r="C74" s="120">
        <f>SUM(C71:C72)</f>
        <v>0</v>
      </c>
      <c r="D74" s="120"/>
      <c r="E74" s="120">
        <f>$B74      +$C74      +$D74</f>
        <v>3703819000</v>
      </c>
      <c r="F74" s="121">
        <f t="shared" ref="F74:O74" si="45">SUM(F71:F72)</f>
        <v>3703819000</v>
      </c>
      <c r="G74" s="122">
        <f t="shared" si="45"/>
        <v>2909547000</v>
      </c>
      <c r="H74" s="121">
        <f t="shared" si="45"/>
        <v>1054847000</v>
      </c>
      <c r="I74" s="122">
        <f t="shared" si="45"/>
        <v>849190105</v>
      </c>
      <c r="J74" s="121">
        <f t="shared" si="45"/>
        <v>1055185000</v>
      </c>
      <c r="K74" s="122">
        <f t="shared" si="45"/>
        <v>1021559851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2110032000</v>
      </c>
      <c r="Q74" s="122">
        <f>$I74      +$K74      +$M74      +$O74</f>
        <v>1870749956</v>
      </c>
      <c r="R74" s="67">
        <f>IF(($H74      =0),0,((($J74      -$H74      )/$H74      )*100))</f>
        <v>3.2042561622680821E-2</v>
      </c>
      <c r="S74" s="68">
        <f>IF(($I74      =0),0,((($K74      -$I74      )/$I74      )*100))</f>
        <v>20.298134067400607</v>
      </c>
      <c r="T74" s="67">
        <f>IF(($E71      =0),0,(($P71      /$E71      )*100))</f>
        <v>59.016096326233793</v>
      </c>
      <c r="U74" s="71">
        <f>IF($E71   =0,0,($Q71   /$E71 )*100)</f>
        <v>52.323547512830913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8191236000</v>
      </c>
      <c r="C75" s="120">
        <f>SUM(C9:C16,C19:C25,C28:C31,C34,C37:C41,C44:C54,C57:C60,C63:C67,C71:C72)</f>
        <v>88000000</v>
      </c>
      <c r="D75" s="120"/>
      <c r="E75" s="120">
        <f>$B75      +$C75      +$D75</f>
        <v>8279236000</v>
      </c>
      <c r="F75" s="121">
        <f t="shared" ref="F75:O75" si="46">SUM(F9:F16,F19:F25,F28:F31,F34,F37:F41,F44:F54,F57:F60,F63:F67,F71:F72)</f>
        <v>8135164000</v>
      </c>
      <c r="G75" s="122">
        <f t="shared" si="46"/>
        <v>5139919000</v>
      </c>
      <c r="H75" s="121">
        <f t="shared" si="46"/>
        <v>1418007000</v>
      </c>
      <c r="I75" s="122">
        <f t="shared" si="46"/>
        <v>1039802086</v>
      </c>
      <c r="J75" s="121">
        <f t="shared" si="46"/>
        <v>1834388000</v>
      </c>
      <c r="K75" s="122">
        <f t="shared" si="46"/>
        <v>1556294669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3252395000</v>
      </c>
      <c r="Q75" s="122">
        <f>$I75      +$K75      +$M75      +$O75</f>
        <v>2596096755</v>
      </c>
      <c r="R75" s="67">
        <f>IF(($H75      =0),0,((($J75      -$H75      )/$H75      )*100))</f>
        <v>29.363818373252037</v>
      </c>
      <c r="S75" s="68">
        <f>IF(($I75      =0),0,((($K75      -$I75      )/$I75      )*100))</f>
        <v>49.672201080773746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45.557563437015567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36.364538318544568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 t="s">
        <v>93</v>
      </c>
      <c r="G124" s="36" t="s">
        <v>93</v>
      </c>
      <c r="W124" s="36"/>
    </row>
    <row r="125" spans="1:23" ht="13" x14ac:dyDescent="0.3">
      <c r="A125" s="36"/>
      <c r="G125" s="36"/>
      <c r="W125" s="36"/>
    </row>
    <row r="126" spans="1:23" ht="13" x14ac:dyDescent="0.3">
      <c r="A126" s="36" t="s">
        <v>93</v>
      </c>
      <c r="G126" s="36" t="s">
        <v>93</v>
      </c>
      <c r="W126" s="36"/>
    </row>
  </sheetData>
  <sheetProtection algorithmName="SHA-512" hashValue="uw1PFAXvANsmZaFjv5vmmSWJh3eRmeQQi16pfu678ZQA0DK2FIADNuB1SW52Y5ST3dik56N0dMUfzRMIa8XcVg==" saltValue="hwDruJIOH7vlbU7HlKdLa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222000</v>
      </c>
      <c r="I10" s="110">
        <v>186239</v>
      </c>
      <c r="J10" s="109">
        <v>668000</v>
      </c>
      <c r="K10" s="110">
        <v>1295727</v>
      </c>
      <c r="L10" s="109"/>
      <c r="M10" s="110"/>
      <c r="N10" s="109"/>
      <c r="O10" s="110"/>
      <c r="P10" s="109">
        <f t="shared" ref="P10:P17" si="1">$H10      +$J10      +$L10      +$N10</f>
        <v>890000</v>
      </c>
      <c r="Q10" s="110">
        <f t="shared" ref="Q10:Q17" si="2">$I10      +$K10      +$M10      +$O10</f>
        <v>1481966</v>
      </c>
      <c r="R10" s="54">
        <f t="shared" ref="R10:R17" si="3">IF(($H10      =0),0,((($J10      -$H10      )/$H10      )*100))</f>
        <v>200.90090090090089</v>
      </c>
      <c r="S10" s="55">
        <f t="shared" ref="S10:S17" si="4">IF(($I10      =0),0,((($K10      -$I10      )/$I10      )*100))</f>
        <v>595.73343929037424</v>
      </c>
      <c r="T10" s="54">
        <f t="shared" ref="T10:T16" si="5">IF(($E10      =0),0,(($P10      /$E10      )*100))</f>
        <v>34.230769230769234</v>
      </c>
      <c r="U10" s="56">
        <f t="shared" ref="U10:U16" si="6">IF(($E10      =0),0,(($Q10      /$E10      )*100))</f>
        <v>56.998692307692309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222000</v>
      </c>
      <c r="I17" s="113">
        <f t="shared" si="7"/>
        <v>186239</v>
      </c>
      <c r="J17" s="112">
        <f t="shared" si="7"/>
        <v>668000</v>
      </c>
      <c r="K17" s="113">
        <f t="shared" si="7"/>
        <v>1295727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890000</v>
      </c>
      <c r="Q17" s="113">
        <f t="shared" si="2"/>
        <v>1481966</v>
      </c>
      <c r="R17" s="58">
        <f t="shared" si="3"/>
        <v>200.90090090090089</v>
      </c>
      <c r="S17" s="59">
        <f t="shared" si="4"/>
        <v>595.73343929037424</v>
      </c>
      <c r="T17" s="58">
        <f>IF((SUM($E9:$E14))=0,0,(P17/(SUM($E9:$E14))*100))</f>
        <v>34.230769230769234</v>
      </c>
      <c r="U17" s="60">
        <f>IF((SUM($E9:$E14))=0,0,(Q17/(SUM($E9:$E14))*100))</f>
        <v>56.998692307692309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1490000</v>
      </c>
      <c r="C34" s="108"/>
      <c r="D34" s="108"/>
      <c r="E34" s="108">
        <f>$B34      +$C34      +$D34</f>
        <v>1490000</v>
      </c>
      <c r="F34" s="109">
        <v>1490000</v>
      </c>
      <c r="G34" s="110">
        <v>1044000</v>
      </c>
      <c r="H34" s="109">
        <v>373000</v>
      </c>
      <c r="I34" s="110">
        <v>431428</v>
      </c>
      <c r="J34" s="109">
        <v>296000</v>
      </c>
      <c r="K34" s="110">
        <v>294266</v>
      </c>
      <c r="L34" s="109"/>
      <c r="M34" s="110"/>
      <c r="N34" s="109"/>
      <c r="O34" s="110"/>
      <c r="P34" s="109">
        <f>$H34      +$J34      +$L34      +$N34</f>
        <v>669000</v>
      </c>
      <c r="Q34" s="110">
        <f>$I34      +$K34      +$M34      +$O34</f>
        <v>725694</v>
      </c>
      <c r="R34" s="54">
        <f>IF(($H34      =0),0,((($J34      -$H34      )/$H34      )*100))</f>
        <v>-20.64343163538874</v>
      </c>
      <c r="S34" s="55">
        <f>IF(($I34      =0),0,((($K34      -$I34      )/$I34      )*100))</f>
        <v>-31.79255866564062</v>
      </c>
      <c r="T34" s="54">
        <f>IF(($E34      =0),0,(($P34      /$E34      )*100))</f>
        <v>44.899328859060397</v>
      </c>
      <c r="U34" s="56">
        <f>IF(($E34      =0),0,(($Q34      /$E34      )*100))</f>
        <v>48.704295302013421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1490000</v>
      </c>
      <c r="C35" s="111">
        <f>C34</f>
        <v>0</v>
      </c>
      <c r="D35" s="111"/>
      <c r="E35" s="111">
        <f>$B35      +$C35      +$D35</f>
        <v>1490000</v>
      </c>
      <c r="F35" s="112">
        <f t="shared" ref="F35:O35" si="17">F34</f>
        <v>1490000</v>
      </c>
      <c r="G35" s="113">
        <f t="shared" si="17"/>
        <v>1044000</v>
      </c>
      <c r="H35" s="112">
        <f t="shared" si="17"/>
        <v>373000</v>
      </c>
      <c r="I35" s="113">
        <f t="shared" si="17"/>
        <v>431428</v>
      </c>
      <c r="J35" s="112">
        <f t="shared" si="17"/>
        <v>296000</v>
      </c>
      <c r="K35" s="113">
        <f t="shared" si="17"/>
        <v>294266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669000</v>
      </c>
      <c r="Q35" s="113">
        <f>$I35      +$K35      +$M35      +$O35</f>
        <v>725694</v>
      </c>
      <c r="R35" s="58">
        <f>IF(($H35      =0),0,((($J35      -$H35      )/$H35      )*100))</f>
        <v>-20.64343163538874</v>
      </c>
      <c r="S35" s="59">
        <f>IF(($I35      =0),0,((($K35      -$I35      )/$I35      )*100))</f>
        <v>-31.79255866564062</v>
      </c>
      <c r="T35" s="58">
        <f>IF($E35   =0,0,($P35   /$E35   )*100)</f>
        <v>44.899328859060397</v>
      </c>
      <c r="U35" s="60">
        <f>IF($E35   =0,0,($Q35   /$E35   )*100)</f>
        <v>48.704295302013421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8978000</v>
      </c>
      <c r="C37" s="108"/>
      <c r="D37" s="108"/>
      <c r="E37" s="108">
        <f t="shared" ref="E37:E42" si="18">$B37      +$C37      +$D37</f>
        <v>8978000</v>
      </c>
      <c r="F37" s="109">
        <v>8978000</v>
      </c>
      <c r="G37" s="110">
        <v>4040000</v>
      </c>
      <c r="H37" s="109">
        <v>413000</v>
      </c>
      <c r="I37" s="110">
        <v>412959</v>
      </c>
      <c r="J37" s="109">
        <v>1705000</v>
      </c>
      <c r="K37" s="110">
        <v>1781926</v>
      </c>
      <c r="L37" s="109"/>
      <c r="M37" s="110"/>
      <c r="N37" s="109"/>
      <c r="O37" s="110"/>
      <c r="P37" s="109">
        <f t="shared" ref="P37:P42" si="19">$H37      +$J37      +$L37      +$N37</f>
        <v>2118000</v>
      </c>
      <c r="Q37" s="110">
        <f t="shared" ref="Q37:Q42" si="20">$I37      +$K37      +$M37      +$O37</f>
        <v>2194885</v>
      </c>
      <c r="R37" s="54">
        <f t="shared" ref="R37:R42" si="21">IF(($H37      =0),0,((($J37      -$H37      )/$H37      )*100))</f>
        <v>312.83292978208232</v>
      </c>
      <c r="S37" s="55">
        <f t="shared" ref="S37:S42" si="22">IF(($I37      =0),0,((($K37      -$I37      )/$I37      )*100))</f>
        <v>331.50191665516434</v>
      </c>
      <c r="T37" s="54">
        <f t="shared" ref="T37:T41" si="23">IF(($E37      =0),0,(($P37      /$E37      )*100))</f>
        <v>23.591000222766763</v>
      </c>
      <c r="U37" s="56">
        <f t="shared" ref="U37:U41" si="24">IF(($E37      =0),0,(($Q37      /$E37      )*100))</f>
        <v>24.447371352194253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459000</v>
      </c>
      <c r="C38" s="108"/>
      <c r="D38" s="108"/>
      <c r="E38" s="108">
        <f t="shared" si="18"/>
        <v>459000</v>
      </c>
      <c r="F38" s="109">
        <v>417000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3000000</v>
      </c>
      <c r="C40" s="108"/>
      <c r="D40" s="108"/>
      <c r="E40" s="108">
        <f t="shared" si="18"/>
        <v>3000000</v>
      </c>
      <c r="F40" s="109">
        <v>3000000</v>
      </c>
      <c r="G40" s="110">
        <v>1950000</v>
      </c>
      <c r="H40" s="109"/>
      <c r="I40" s="110"/>
      <c r="J40" s="109">
        <v>1209000</v>
      </c>
      <c r="K40" s="110"/>
      <c r="L40" s="109"/>
      <c r="M40" s="110"/>
      <c r="N40" s="109"/>
      <c r="O40" s="110"/>
      <c r="P40" s="109">
        <f t="shared" si="19"/>
        <v>1209000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40.300000000000004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12437000</v>
      </c>
      <c r="C42" s="111">
        <f>SUM(C37:C41)</f>
        <v>0</v>
      </c>
      <c r="D42" s="111"/>
      <c r="E42" s="111">
        <f t="shared" si="18"/>
        <v>12437000</v>
      </c>
      <c r="F42" s="112">
        <f t="shared" ref="F42:O42" si="25">SUM(F37:F41)</f>
        <v>12395000</v>
      </c>
      <c r="G42" s="113">
        <f t="shared" si="25"/>
        <v>5990000</v>
      </c>
      <c r="H42" s="112">
        <f t="shared" si="25"/>
        <v>413000</v>
      </c>
      <c r="I42" s="113">
        <f t="shared" si="25"/>
        <v>412959</v>
      </c>
      <c r="J42" s="112">
        <f t="shared" si="25"/>
        <v>2914000</v>
      </c>
      <c r="K42" s="113">
        <f t="shared" si="25"/>
        <v>1781926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3327000</v>
      </c>
      <c r="Q42" s="113">
        <f t="shared" si="20"/>
        <v>2194885</v>
      </c>
      <c r="R42" s="58">
        <f t="shared" si="21"/>
        <v>605.56900726392257</v>
      </c>
      <c r="S42" s="59">
        <f t="shared" si="22"/>
        <v>331.50191665516434</v>
      </c>
      <c r="T42" s="58">
        <f>IF((+$E37+$E40) =0,0,(P42   /(+$E37+$E40) )*100)</f>
        <v>27.775922524628488</v>
      </c>
      <c r="U42" s="60">
        <f>IF((+$E37+$E40) =0,0,(Q42   /(+$E37+$E40) )*100)</f>
        <v>18.324302888629155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310000</v>
      </c>
      <c r="C46" s="108"/>
      <c r="D46" s="108"/>
      <c r="E46" s="108">
        <f t="shared" si="26"/>
        <v>310000</v>
      </c>
      <c r="F46" s="109">
        <v>310000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10000000</v>
      </c>
      <c r="C53" s="108"/>
      <c r="D53" s="108"/>
      <c r="E53" s="108">
        <f t="shared" si="26"/>
        <v>10000000</v>
      </c>
      <c r="F53" s="109">
        <v>10000000</v>
      </c>
      <c r="G53" s="110">
        <v>6204000</v>
      </c>
      <c r="H53" s="109">
        <v>1368000</v>
      </c>
      <c r="I53" s="110">
        <v>452260</v>
      </c>
      <c r="J53" s="109">
        <v>1333000</v>
      </c>
      <c r="K53" s="110">
        <v>1333165</v>
      </c>
      <c r="L53" s="109"/>
      <c r="M53" s="110"/>
      <c r="N53" s="109"/>
      <c r="O53" s="110"/>
      <c r="P53" s="109">
        <f t="shared" si="27"/>
        <v>2701000</v>
      </c>
      <c r="Q53" s="110">
        <f t="shared" si="28"/>
        <v>1785425</v>
      </c>
      <c r="R53" s="54">
        <f t="shared" si="29"/>
        <v>-2.5584795321637426</v>
      </c>
      <c r="S53" s="55">
        <f t="shared" si="30"/>
        <v>194.77844602662188</v>
      </c>
      <c r="T53" s="54">
        <f t="shared" si="31"/>
        <v>27.01</v>
      </c>
      <c r="U53" s="56">
        <f t="shared" si="32"/>
        <v>17.85425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10310000</v>
      </c>
      <c r="C55" s="111">
        <f>SUM(C44:C54)</f>
        <v>0</v>
      </c>
      <c r="D55" s="111"/>
      <c r="E55" s="111">
        <f t="shared" si="26"/>
        <v>10310000</v>
      </c>
      <c r="F55" s="112">
        <f t="shared" ref="F55:O55" si="33">SUM(F44:F54)</f>
        <v>10310000</v>
      </c>
      <c r="G55" s="113">
        <f t="shared" si="33"/>
        <v>6204000</v>
      </c>
      <c r="H55" s="112">
        <f t="shared" si="33"/>
        <v>1368000</v>
      </c>
      <c r="I55" s="113">
        <f t="shared" si="33"/>
        <v>452260</v>
      </c>
      <c r="J55" s="112">
        <f t="shared" si="33"/>
        <v>1333000</v>
      </c>
      <c r="K55" s="113">
        <f t="shared" si="33"/>
        <v>1333165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2701000</v>
      </c>
      <c r="Q55" s="113">
        <f t="shared" si="28"/>
        <v>1785425</v>
      </c>
      <c r="R55" s="58">
        <f t="shared" si="29"/>
        <v>-2.5584795321637426</v>
      </c>
      <c r="S55" s="59">
        <f t="shared" si="30"/>
        <v>194.77844602662188</v>
      </c>
      <c r="T55" s="58">
        <f>IF((+$E45+$E47+$E49+$E50+$E53) =0,0,(P55   /(+$E45+$E47+$E49+$E50+$E53) )*100)</f>
        <v>27.01</v>
      </c>
      <c r="U55" s="60">
        <f>IF((+$E45+$E47+$E49+$E50+$E53) =0,0,(Q55   /(+$E45+$E47+$E49+$E50+$E53) )*100)</f>
        <v>17.85425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26837000</v>
      </c>
      <c r="C69" s="120">
        <f>SUM(C9:C16,C19:C25,C28:C31,C34,C37:C41,C44:C54,C57:C60,C63:C67)</f>
        <v>0</v>
      </c>
      <c r="D69" s="120"/>
      <c r="E69" s="120">
        <f t="shared" si="35"/>
        <v>26837000</v>
      </c>
      <c r="F69" s="121">
        <f t="shared" ref="F69:O69" si="43">SUM(F9:F16,F19:F25,F28:F31,F34,F37:F41,F44:F54,F57:F60,F63:F67)</f>
        <v>26795000</v>
      </c>
      <c r="G69" s="122">
        <f t="shared" si="43"/>
        <v>15838000</v>
      </c>
      <c r="H69" s="121">
        <f t="shared" si="43"/>
        <v>2376000</v>
      </c>
      <c r="I69" s="122">
        <f t="shared" si="43"/>
        <v>1482886</v>
      </c>
      <c r="J69" s="121">
        <f t="shared" si="43"/>
        <v>5211000</v>
      </c>
      <c r="K69" s="122">
        <f t="shared" si="43"/>
        <v>4705084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7587000</v>
      </c>
      <c r="Q69" s="122">
        <f t="shared" si="37"/>
        <v>6187970</v>
      </c>
      <c r="R69" s="67">
        <f t="shared" si="38"/>
        <v>119.31818181818181</v>
      </c>
      <c r="S69" s="68">
        <f t="shared" si="39"/>
        <v>217.29236097717558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29.104649378548412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23.737801135491789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17890000</v>
      </c>
      <c r="C71" s="108"/>
      <c r="D71" s="108"/>
      <c r="E71" s="108">
        <f>$B71      +$C71      +$D71</f>
        <v>17890000</v>
      </c>
      <c r="F71" s="109">
        <v>17890000</v>
      </c>
      <c r="G71" s="110">
        <v>14083000</v>
      </c>
      <c r="H71" s="109">
        <v>2802000</v>
      </c>
      <c r="I71" s="110">
        <v>74001</v>
      </c>
      <c r="J71" s="109">
        <v>8883000</v>
      </c>
      <c r="K71" s="110">
        <v>-3782539</v>
      </c>
      <c r="L71" s="109"/>
      <c r="M71" s="110"/>
      <c r="N71" s="109"/>
      <c r="O71" s="110"/>
      <c r="P71" s="109">
        <f>$H71      +$J71      +$L71      +$N71</f>
        <v>11685000</v>
      </c>
      <c r="Q71" s="110">
        <f>$I71      +$K71      +$M71      +$O71</f>
        <v>-3708538</v>
      </c>
      <c r="R71" s="54">
        <f>IF(($H71      =0),0,((($J71      -$H71      )/$H71      )*100))</f>
        <v>217.02355460385439</v>
      </c>
      <c r="S71" s="55">
        <f>IF(($I71      =0),0,((($K71      -$I71      )/$I71      )*100))</f>
        <v>-5211.4701152687121</v>
      </c>
      <c r="T71" s="54">
        <f>IF(($E71      =0),0,(($P71      /$E71      )*100))</f>
        <v>65.31581889323644</v>
      </c>
      <c r="U71" s="56">
        <f>IF(($E71      =0),0,(($Q71      /$E71      )*100))</f>
        <v>-20.729670206819453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17890000</v>
      </c>
      <c r="C73" s="117">
        <f>SUM(C71:C72)</f>
        <v>0</v>
      </c>
      <c r="D73" s="117"/>
      <c r="E73" s="117">
        <f>$B73      +$C73      +$D73</f>
        <v>17890000</v>
      </c>
      <c r="F73" s="118">
        <f t="shared" ref="F73:O73" si="44">SUM(F71:F72)</f>
        <v>17890000</v>
      </c>
      <c r="G73" s="119">
        <f t="shared" si="44"/>
        <v>14083000</v>
      </c>
      <c r="H73" s="118">
        <f t="shared" si="44"/>
        <v>2802000</v>
      </c>
      <c r="I73" s="119">
        <f t="shared" si="44"/>
        <v>74001</v>
      </c>
      <c r="J73" s="118">
        <f t="shared" si="44"/>
        <v>8883000</v>
      </c>
      <c r="K73" s="119">
        <f t="shared" si="44"/>
        <v>-3782539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11685000</v>
      </c>
      <c r="Q73" s="119">
        <f>$I73      +$K73      +$M73      +$O73</f>
        <v>-3708538</v>
      </c>
      <c r="R73" s="63">
        <f>IF(($H73      =0),0,((($J73      -$H73      )/$H73      )*100))</f>
        <v>217.02355460385439</v>
      </c>
      <c r="S73" s="64">
        <f>IF(($I73      =0),0,((($K73      -$I73      )/$I73      )*100))</f>
        <v>-5211.4701152687121</v>
      </c>
      <c r="T73" s="63">
        <f>IF(($E71      =0),0,(($P71      /$E71      )*100))</f>
        <v>65.31581889323644</v>
      </c>
      <c r="U73" s="65">
        <f>IF($E71   =0,0,($Q71   /$E71 )*100)</f>
        <v>-20.729670206819453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17890000</v>
      </c>
      <c r="C74" s="120">
        <f>SUM(C71:C72)</f>
        <v>0</v>
      </c>
      <c r="D74" s="120"/>
      <c r="E74" s="120">
        <f>$B74      +$C74      +$D74</f>
        <v>17890000</v>
      </c>
      <c r="F74" s="121">
        <f t="shared" ref="F74:O74" si="45">SUM(F71:F72)</f>
        <v>17890000</v>
      </c>
      <c r="G74" s="122">
        <f t="shared" si="45"/>
        <v>14083000</v>
      </c>
      <c r="H74" s="121">
        <f t="shared" si="45"/>
        <v>2802000</v>
      </c>
      <c r="I74" s="122">
        <f t="shared" si="45"/>
        <v>74001</v>
      </c>
      <c r="J74" s="121">
        <f t="shared" si="45"/>
        <v>8883000</v>
      </c>
      <c r="K74" s="122">
        <f t="shared" si="45"/>
        <v>-3782539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11685000</v>
      </c>
      <c r="Q74" s="122">
        <f>$I74      +$K74      +$M74      +$O74</f>
        <v>-3708538</v>
      </c>
      <c r="R74" s="67">
        <f>IF(($H74      =0),0,((($J74      -$H74      )/$H74      )*100))</f>
        <v>217.02355460385439</v>
      </c>
      <c r="S74" s="68">
        <f>IF(($I74      =0),0,((($K74      -$I74      )/$I74      )*100))</f>
        <v>-5211.4701152687121</v>
      </c>
      <c r="T74" s="67">
        <f>IF(($E71      =0),0,(($P71      /$E71      )*100))</f>
        <v>65.31581889323644</v>
      </c>
      <c r="U74" s="71">
        <f>IF($E71   =0,0,($Q71   /$E71 )*100)</f>
        <v>-20.729670206819453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44727000</v>
      </c>
      <c r="C75" s="120">
        <f>SUM(C9:C16,C19:C25,C28:C31,C34,C37:C41,C44:C54,C57:C60,C63:C67,C71:C72)</f>
        <v>0</v>
      </c>
      <c r="D75" s="120"/>
      <c r="E75" s="120">
        <f>$B75      +$C75      +$D75</f>
        <v>44727000</v>
      </c>
      <c r="F75" s="121">
        <f t="shared" ref="F75:O75" si="46">SUM(F9:F16,F19:F25,F28:F31,F34,F37:F41,F44:F54,F57:F60,F63:F67,F71:F72)</f>
        <v>44685000</v>
      </c>
      <c r="G75" s="122">
        <f t="shared" si="46"/>
        <v>29921000</v>
      </c>
      <c r="H75" s="121">
        <f t="shared" si="46"/>
        <v>5178000</v>
      </c>
      <c r="I75" s="122">
        <f t="shared" si="46"/>
        <v>1556887</v>
      </c>
      <c r="J75" s="121">
        <f t="shared" si="46"/>
        <v>14094000</v>
      </c>
      <c r="K75" s="122">
        <f t="shared" si="46"/>
        <v>922545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19272000</v>
      </c>
      <c r="Q75" s="122">
        <f>$I75      +$K75      +$M75      +$O75</f>
        <v>2479432</v>
      </c>
      <c r="R75" s="67">
        <f>IF(($H75      =0),0,((($J75      -$H75      )/$H75      )*100))</f>
        <v>172.19003476245655</v>
      </c>
      <c r="S75" s="68">
        <f>IF(($I75      =0),0,((($K75      -$I75      )/$I75      )*100))</f>
        <v>-40.744254399966081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43.841849037717822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5.640456799672414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Tu5pL5rT25zT+y4ft+4y1ty1iJ8vysmPxcv1VkKoJ6dgaiI34pJq7coK9PXknrTvF4b2nKSK8VJWLohRAZDDZw==" saltValue="w0eeTaf6b6+NQBBsH/rBo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165000</v>
      </c>
      <c r="I10" s="110">
        <v>164305</v>
      </c>
      <c r="J10" s="109">
        <v>618000</v>
      </c>
      <c r="K10" s="110">
        <v>617731</v>
      </c>
      <c r="L10" s="109"/>
      <c r="M10" s="110"/>
      <c r="N10" s="109"/>
      <c r="O10" s="110"/>
      <c r="P10" s="109">
        <f t="shared" ref="P10:P17" si="1">$H10      +$J10      +$L10      +$N10</f>
        <v>783000</v>
      </c>
      <c r="Q10" s="110">
        <f t="shared" ref="Q10:Q17" si="2">$I10      +$K10      +$M10      +$O10</f>
        <v>782036</v>
      </c>
      <c r="R10" s="54">
        <f t="shared" ref="R10:R17" si="3">IF(($H10      =0),0,((($J10      -$H10      )/$H10      )*100))</f>
        <v>274.54545454545456</v>
      </c>
      <c r="S10" s="55">
        <f t="shared" ref="S10:S17" si="4">IF(($I10      =0),0,((($K10      -$I10      )/$I10      )*100))</f>
        <v>275.96603876936189</v>
      </c>
      <c r="T10" s="54">
        <f t="shared" ref="T10:T16" si="5">IF(($E10      =0),0,(($P10      /$E10      )*100))</f>
        <v>78.3</v>
      </c>
      <c r="U10" s="56">
        <f t="shared" ref="U10:U16" si="6">IF(($E10      =0),0,(($Q10      /$E10      )*100))</f>
        <v>78.203599999999994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1000000</v>
      </c>
      <c r="C17" s="111">
        <f>SUM(C9:C16)</f>
        <v>0</v>
      </c>
      <c r="D17" s="111"/>
      <c r="E17" s="111">
        <f t="shared" si="0"/>
        <v>1000000</v>
      </c>
      <c r="F17" s="112">
        <f t="shared" ref="F17:O17" si="7">SUM(F9:F16)</f>
        <v>1000000</v>
      </c>
      <c r="G17" s="113">
        <f t="shared" si="7"/>
        <v>1000000</v>
      </c>
      <c r="H17" s="112">
        <f t="shared" si="7"/>
        <v>165000</v>
      </c>
      <c r="I17" s="113">
        <f t="shared" si="7"/>
        <v>164305</v>
      </c>
      <c r="J17" s="112">
        <f t="shared" si="7"/>
        <v>618000</v>
      </c>
      <c r="K17" s="113">
        <f t="shared" si="7"/>
        <v>617731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783000</v>
      </c>
      <c r="Q17" s="113">
        <f t="shared" si="2"/>
        <v>782036</v>
      </c>
      <c r="R17" s="58">
        <f t="shared" si="3"/>
        <v>274.54545454545456</v>
      </c>
      <c r="S17" s="59">
        <f t="shared" si="4"/>
        <v>275.96603876936189</v>
      </c>
      <c r="T17" s="58">
        <f>IF((SUM($E9:$E14))=0,0,(P17/(SUM($E9:$E14))*100))</f>
        <v>78.3</v>
      </c>
      <c r="U17" s="60">
        <f>IF((SUM($E9:$E14))=0,0,(Q17/(SUM($E9:$E14))*100))</f>
        <v>78.203599999999994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2626000</v>
      </c>
      <c r="C31" s="108"/>
      <c r="D31" s="108"/>
      <c r="E31" s="108">
        <f>$B31      +$C31      +$D31</f>
        <v>2626000</v>
      </c>
      <c r="F31" s="109">
        <v>2626000</v>
      </c>
      <c r="G31" s="110">
        <v>1838000</v>
      </c>
      <c r="H31" s="109">
        <v>617000</v>
      </c>
      <c r="I31" s="110">
        <v>785036</v>
      </c>
      <c r="J31" s="109">
        <v>826000</v>
      </c>
      <c r="K31" s="110">
        <v>668855</v>
      </c>
      <c r="L31" s="109"/>
      <c r="M31" s="110"/>
      <c r="N31" s="109"/>
      <c r="O31" s="110"/>
      <c r="P31" s="109">
        <f>$H31      +$J31      +$L31      +$N31</f>
        <v>1443000</v>
      </c>
      <c r="Q31" s="110">
        <f>$I31      +$K31      +$M31      +$O31</f>
        <v>1453891</v>
      </c>
      <c r="R31" s="54">
        <f>IF(($H31      =0),0,((($J31      -$H31      )/$H31      )*100))</f>
        <v>33.873581847649916</v>
      </c>
      <c r="S31" s="55">
        <f>IF(($I31      =0),0,((($K31      -$I31      )/$I31      )*100))</f>
        <v>-14.799448687703492</v>
      </c>
      <c r="T31" s="54">
        <f>IF(($E31      =0),0,(($P31      /$E31      )*100))</f>
        <v>54.950495049504951</v>
      </c>
      <c r="U31" s="56">
        <f>IF(($E31      =0),0,(($Q31      /$E31      )*100))</f>
        <v>55.365232292460021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2626000</v>
      </c>
      <c r="C32" s="111">
        <f>SUM(C28:C31)</f>
        <v>0</v>
      </c>
      <c r="D32" s="111"/>
      <c r="E32" s="111">
        <f>$B32      +$C32      +$D32</f>
        <v>2626000</v>
      </c>
      <c r="F32" s="112">
        <f t="shared" ref="F32:O32" si="16">SUM(F28:F31)</f>
        <v>2626000</v>
      </c>
      <c r="G32" s="113">
        <f t="shared" si="16"/>
        <v>1838000</v>
      </c>
      <c r="H32" s="112">
        <f t="shared" si="16"/>
        <v>617000</v>
      </c>
      <c r="I32" s="113">
        <f t="shared" si="16"/>
        <v>785036</v>
      </c>
      <c r="J32" s="112">
        <f t="shared" si="16"/>
        <v>826000</v>
      </c>
      <c r="K32" s="113">
        <f t="shared" si="16"/>
        <v>668855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1443000</v>
      </c>
      <c r="Q32" s="113">
        <f>$I32      +$K32      +$M32      +$O32</f>
        <v>1453891</v>
      </c>
      <c r="R32" s="58">
        <f>IF(($H32      =0),0,((($J32      -$H32      )/$H32      )*100))</f>
        <v>33.873581847649916</v>
      </c>
      <c r="S32" s="59">
        <f>IF(($I32      =0),0,((($K32      -$I32      )/$I32      )*100))</f>
        <v>-14.799448687703492</v>
      </c>
      <c r="T32" s="58">
        <f>IF($E32   =0,0,($P32   /$E32   )*100)</f>
        <v>54.950495049504951</v>
      </c>
      <c r="U32" s="60">
        <f>IF($E32   =0,0,($Q32   /$E32   )*100)</f>
        <v>55.365232292460021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1295000</v>
      </c>
      <c r="C34" s="108"/>
      <c r="D34" s="108"/>
      <c r="E34" s="108">
        <f>$B34      +$C34      +$D34</f>
        <v>1295000</v>
      </c>
      <c r="F34" s="109">
        <v>1295000</v>
      </c>
      <c r="G34" s="110">
        <v>907000</v>
      </c>
      <c r="H34" s="109">
        <v>324000</v>
      </c>
      <c r="I34" s="110">
        <v>439749</v>
      </c>
      <c r="J34" s="109">
        <v>448000</v>
      </c>
      <c r="K34" s="110">
        <v>448600</v>
      </c>
      <c r="L34" s="109"/>
      <c r="M34" s="110"/>
      <c r="N34" s="109"/>
      <c r="O34" s="110"/>
      <c r="P34" s="109">
        <f>$H34      +$J34      +$L34      +$N34</f>
        <v>772000</v>
      </c>
      <c r="Q34" s="110">
        <f>$I34      +$K34      +$M34      +$O34</f>
        <v>888349</v>
      </c>
      <c r="R34" s="54">
        <f>IF(($H34      =0),0,((($J34      -$H34      )/$H34      )*100))</f>
        <v>38.271604938271601</v>
      </c>
      <c r="S34" s="55">
        <f>IF(($I34      =0),0,((($K34      -$I34      )/$I34      )*100))</f>
        <v>2.0127390852509044</v>
      </c>
      <c r="T34" s="54">
        <f>IF(($E34      =0),0,(($P34      /$E34      )*100))</f>
        <v>59.613899613899612</v>
      </c>
      <c r="U34" s="56">
        <f>IF(($E34      =0),0,(($Q34      /$E34      )*100))</f>
        <v>68.598378378378371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1295000</v>
      </c>
      <c r="C35" s="111">
        <f>C34</f>
        <v>0</v>
      </c>
      <c r="D35" s="111"/>
      <c r="E35" s="111">
        <f>$B35      +$C35      +$D35</f>
        <v>1295000</v>
      </c>
      <c r="F35" s="112">
        <f t="shared" ref="F35:O35" si="17">F34</f>
        <v>1295000</v>
      </c>
      <c r="G35" s="113">
        <f t="shared" si="17"/>
        <v>907000</v>
      </c>
      <c r="H35" s="112">
        <f t="shared" si="17"/>
        <v>324000</v>
      </c>
      <c r="I35" s="113">
        <f t="shared" si="17"/>
        <v>439749</v>
      </c>
      <c r="J35" s="112">
        <f t="shared" si="17"/>
        <v>448000</v>
      </c>
      <c r="K35" s="113">
        <f t="shared" si="17"/>
        <v>448600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772000</v>
      </c>
      <c r="Q35" s="113">
        <f>$I35      +$K35      +$M35      +$O35</f>
        <v>888349</v>
      </c>
      <c r="R35" s="58">
        <f>IF(($H35      =0),0,((($J35      -$H35      )/$H35      )*100))</f>
        <v>38.271604938271601</v>
      </c>
      <c r="S35" s="59">
        <f>IF(($I35      =0),0,((($K35      -$I35      )/$I35      )*100))</f>
        <v>2.0127390852509044</v>
      </c>
      <c r="T35" s="58">
        <f>IF($E35   =0,0,($P35   /$E35   )*100)</f>
        <v>59.613899613899612</v>
      </c>
      <c r="U35" s="60">
        <f>IF($E35   =0,0,($Q35   /$E35   )*100)</f>
        <v>68.598378378378371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4921000</v>
      </c>
      <c r="C69" s="120">
        <f>SUM(C9:C16,C19:C25,C28:C31,C34,C37:C41,C44:C54,C57:C60,C63:C67)</f>
        <v>0</v>
      </c>
      <c r="D69" s="120"/>
      <c r="E69" s="120">
        <f t="shared" si="35"/>
        <v>4921000</v>
      </c>
      <c r="F69" s="121">
        <f t="shared" ref="F69:O69" si="43">SUM(F9:F16,F19:F25,F28:F31,F34,F37:F41,F44:F54,F57:F60,F63:F67)</f>
        <v>4921000</v>
      </c>
      <c r="G69" s="122">
        <f t="shared" si="43"/>
        <v>3745000</v>
      </c>
      <c r="H69" s="121">
        <f t="shared" si="43"/>
        <v>1106000</v>
      </c>
      <c r="I69" s="122">
        <f t="shared" si="43"/>
        <v>1389090</v>
      </c>
      <c r="J69" s="121">
        <f t="shared" si="43"/>
        <v>1892000</v>
      </c>
      <c r="K69" s="122">
        <f t="shared" si="43"/>
        <v>1735186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2998000</v>
      </c>
      <c r="Q69" s="122">
        <f t="shared" si="37"/>
        <v>3124276</v>
      </c>
      <c r="R69" s="67">
        <f t="shared" si="38"/>
        <v>71.066907775768541</v>
      </c>
      <c r="S69" s="68">
        <f t="shared" si="39"/>
        <v>24.915304263942581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60.922576712050393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63.488640520219462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=0),0,((($J71      -$H71      )/$H71      )*100))</f>
        <v>0</v>
      </c>
      <c r="S71" s="55">
        <f>IF(($I71      =0),0,((($K71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=0),0,((($J73      -$H73      )/$H73      )*100))</f>
        <v>0</v>
      </c>
      <c r="S73" s="64">
        <f>IF(($I73      =0),0,((($K73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=0),0,((($J74      -$H74      )/$H74      )*100))</f>
        <v>0</v>
      </c>
      <c r="S74" s="68">
        <f>IF(($I74      =0),0,((($K74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4921000</v>
      </c>
      <c r="C75" s="120">
        <f>SUM(C9:C16,C19:C25,C28:C31,C34,C37:C41,C44:C54,C57:C60,C63:C67,C71:C72)</f>
        <v>0</v>
      </c>
      <c r="D75" s="120"/>
      <c r="E75" s="120">
        <f>$B75      +$C75      +$D75</f>
        <v>4921000</v>
      </c>
      <c r="F75" s="121">
        <f t="shared" ref="F75:O75" si="46">SUM(F9:F16,F19:F25,F28:F31,F34,F37:F41,F44:F54,F57:F60,F63:F67,F71:F72)</f>
        <v>4921000</v>
      </c>
      <c r="G75" s="122">
        <f t="shared" si="46"/>
        <v>3745000</v>
      </c>
      <c r="H75" s="121">
        <f t="shared" si="46"/>
        <v>1106000</v>
      </c>
      <c r="I75" s="122">
        <f t="shared" si="46"/>
        <v>1389090</v>
      </c>
      <c r="J75" s="121">
        <f t="shared" si="46"/>
        <v>1892000</v>
      </c>
      <c r="K75" s="122">
        <f t="shared" si="46"/>
        <v>1735186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2998000</v>
      </c>
      <c r="Q75" s="122">
        <f>$I75      +$K75      +$M75      +$O75</f>
        <v>3124276</v>
      </c>
      <c r="R75" s="67">
        <f>IF(($H75      =0),0,((($J75      -$H75      )/$H75      )*100))</f>
        <v>71.066907775768541</v>
      </c>
      <c r="S75" s="68">
        <f>IF(($I75      =0),0,((($K75      -$I75      )/$I75      )*100))</f>
        <v>24.915304263942581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60.922576712050393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63.488640520219462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yXr4IzPM1eMZAFcgamclf2jMG/BckKCX5QXa0MlzC7SpuPklBcNwcy4Dy/Fg9ohVwtqEPi39NMphoolgCq9F8g==" saltValue="mcslkq0OoVHUuH6JlCAp1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173000</v>
      </c>
      <c r="I10" s="110">
        <v>214233</v>
      </c>
      <c r="J10" s="109">
        <v>697000</v>
      </c>
      <c r="K10" s="110">
        <v>780148</v>
      </c>
      <c r="L10" s="109"/>
      <c r="M10" s="110"/>
      <c r="N10" s="109"/>
      <c r="O10" s="110"/>
      <c r="P10" s="109">
        <f t="shared" ref="P10:P17" si="1">$H10      +$J10      +$L10      +$N10</f>
        <v>870000</v>
      </c>
      <c r="Q10" s="110">
        <f t="shared" ref="Q10:Q17" si="2">$I10      +$K10      +$M10      +$O10</f>
        <v>994381</v>
      </c>
      <c r="R10" s="54">
        <f t="shared" ref="R10:R17" si="3">IF(($H10      =0),0,((($J10      -$H10      )/$H10      )*100))</f>
        <v>302.8901734104046</v>
      </c>
      <c r="S10" s="55">
        <f t="shared" ref="S10:S17" si="4">IF(($I10      =0),0,((($K10      -$I10      )/$I10      )*100))</f>
        <v>264.15864969449154</v>
      </c>
      <c r="T10" s="54">
        <f t="shared" ref="T10:T16" si="5">IF(($E10      =0),0,(($P10      /$E10      )*100))</f>
        <v>51.17647058823529</v>
      </c>
      <c r="U10" s="56">
        <f t="shared" ref="U10:U16" si="6">IF(($E10      =0),0,(($Q10      /$E10      )*100))</f>
        <v>58.492999999999995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1700000</v>
      </c>
      <c r="C17" s="111">
        <f>SUM(C9:C16)</f>
        <v>0</v>
      </c>
      <c r="D17" s="111"/>
      <c r="E17" s="111">
        <f t="shared" si="0"/>
        <v>1700000</v>
      </c>
      <c r="F17" s="112">
        <f t="shared" ref="F17:O17" si="7">SUM(F9:F16)</f>
        <v>1700000</v>
      </c>
      <c r="G17" s="113">
        <f t="shared" si="7"/>
        <v>1700000</v>
      </c>
      <c r="H17" s="112">
        <f t="shared" si="7"/>
        <v>173000</v>
      </c>
      <c r="I17" s="113">
        <f t="shared" si="7"/>
        <v>214233</v>
      </c>
      <c r="J17" s="112">
        <f t="shared" si="7"/>
        <v>697000</v>
      </c>
      <c r="K17" s="113">
        <f t="shared" si="7"/>
        <v>780148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870000</v>
      </c>
      <c r="Q17" s="113">
        <f t="shared" si="2"/>
        <v>994381</v>
      </c>
      <c r="R17" s="58">
        <f t="shared" si="3"/>
        <v>302.8901734104046</v>
      </c>
      <c r="S17" s="59">
        <f t="shared" si="4"/>
        <v>264.15864969449154</v>
      </c>
      <c r="T17" s="58">
        <f>IF((SUM($E9:$E14))=0,0,(P17/(SUM($E9:$E14))*100))</f>
        <v>51.17647058823529</v>
      </c>
      <c r="U17" s="60">
        <f>IF((SUM($E9:$E14))=0,0,(Q17/(SUM($E9:$E14))*100))</f>
        <v>58.492999999999995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8000000</v>
      </c>
      <c r="D22" s="108"/>
      <c r="E22" s="108">
        <f t="shared" si="8"/>
        <v>8000000</v>
      </c>
      <c r="F22" s="109">
        <v>8000000</v>
      </c>
      <c r="G22" s="110">
        <v>8000000</v>
      </c>
      <c r="H22" s="109"/>
      <c r="I22" s="110">
        <v>1197330</v>
      </c>
      <c r="J22" s="109"/>
      <c r="K22" s="110">
        <v>924532</v>
      </c>
      <c r="L22" s="109"/>
      <c r="M22" s="110"/>
      <c r="N22" s="109"/>
      <c r="O22" s="110"/>
      <c r="P22" s="109">
        <f t="shared" si="9"/>
        <v>0</v>
      </c>
      <c r="Q22" s="110">
        <f t="shared" si="10"/>
        <v>2121862</v>
      </c>
      <c r="R22" s="54">
        <f t="shared" si="11"/>
        <v>0</v>
      </c>
      <c r="S22" s="55">
        <f t="shared" si="12"/>
        <v>-22.783860756850661</v>
      </c>
      <c r="T22" s="54">
        <f t="shared" si="13"/>
        <v>0</v>
      </c>
      <c r="U22" s="56">
        <f t="shared" si="14"/>
        <v>26.523275000000002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24167000</v>
      </c>
      <c r="C23" s="108"/>
      <c r="D23" s="108"/>
      <c r="E23" s="108">
        <f t="shared" si="8"/>
        <v>24167000</v>
      </c>
      <c r="F23" s="109">
        <v>24167000</v>
      </c>
      <c r="G23" s="110">
        <v>12325000</v>
      </c>
      <c r="H23" s="109"/>
      <c r="I23" s="110"/>
      <c r="J23" s="109">
        <v>10806000</v>
      </c>
      <c r="K23" s="110">
        <v>12371428</v>
      </c>
      <c r="L23" s="109"/>
      <c r="M23" s="110"/>
      <c r="N23" s="109"/>
      <c r="O23" s="110"/>
      <c r="P23" s="109">
        <f t="shared" si="9"/>
        <v>10806000</v>
      </c>
      <c r="Q23" s="110">
        <f t="shared" si="10"/>
        <v>12371428</v>
      </c>
      <c r="R23" s="54">
        <f t="shared" si="11"/>
        <v>0</v>
      </c>
      <c r="S23" s="55">
        <f t="shared" si="12"/>
        <v>0</v>
      </c>
      <c r="T23" s="54">
        <f t="shared" si="13"/>
        <v>44.713866015641166</v>
      </c>
      <c r="U23" s="56">
        <f t="shared" si="14"/>
        <v>51.191409773658293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24167000</v>
      </c>
      <c r="C26" s="111">
        <f>SUM(C19:C25)</f>
        <v>8000000</v>
      </c>
      <c r="D26" s="111"/>
      <c r="E26" s="111">
        <f t="shared" si="8"/>
        <v>32167000</v>
      </c>
      <c r="F26" s="112">
        <f t="shared" ref="F26:O26" si="15">SUM(F19:F25)</f>
        <v>32167000</v>
      </c>
      <c r="G26" s="113">
        <f t="shared" si="15"/>
        <v>20325000</v>
      </c>
      <c r="H26" s="112">
        <f t="shared" si="15"/>
        <v>0</v>
      </c>
      <c r="I26" s="113">
        <f t="shared" si="15"/>
        <v>1197330</v>
      </c>
      <c r="J26" s="112">
        <f t="shared" si="15"/>
        <v>10806000</v>
      </c>
      <c r="K26" s="113">
        <f t="shared" si="15"/>
        <v>13295960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10806000</v>
      </c>
      <c r="Q26" s="113">
        <f t="shared" si="10"/>
        <v>14493290</v>
      </c>
      <c r="R26" s="58">
        <f t="shared" si="11"/>
        <v>0</v>
      </c>
      <c r="S26" s="59">
        <f t="shared" si="12"/>
        <v>1010.4674567579531</v>
      </c>
      <c r="T26" s="58">
        <f>IF(($E26-$E21-$E25)   =0,0,($P26   /($E26-$E21-$E25)   )*100)</f>
        <v>33.593434264929897</v>
      </c>
      <c r="U26" s="60">
        <f>IF(($E26-$E21-$E25)   =0,0,($Q26   /($E26-$E21-$E25)   )*100)</f>
        <v>45.056393197997949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2382000</v>
      </c>
      <c r="C34" s="108"/>
      <c r="D34" s="108"/>
      <c r="E34" s="108">
        <f>$B34      +$C34      +$D34</f>
        <v>2382000</v>
      </c>
      <c r="F34" s="109">
        <v>2382000</v>
      </c>
      <c r="G34" s="110">
        <v>1668000</v>
      </c>
      <c r="H34" s="109">
        <v>596000</v>
      </c>
      <c r="I34" s="110"/>
      <c r="J34" s="109">
        <v>1036000</v>
      </c>
      <c r="K34" s="110">
        <v>2382000</v>
      </c>
      <c r="L34" s="109"/>
      <c r="M34" s="110"/>
      <c r="N34" s="109"/>
      <c r="O34" s="110"/>
      <c r="P34" s="109">
        <f>$H34      +$J34      +$L34      +$N34</f>
        <v>1632000</v>
      </c>
      <c r="Q34" s="110">
        <f>$I34      +$K34      +$M34      +$O34</f>
        <v>2382000</v>
      </c>
      <c r="R34" s="54">
        <f>IF(($H34      =0),0,((($J34      -$H34      )/$H34      )*100))</f>
        <v>73.825503355704697</v>
      </c>
      <c r="S34" s="55">
        <f>IF(($I34      =0),0,((($K34      -$I34      )/$I34      )*100))</f>
        <v>0</v>
      </c>
      <c r="T34" s="54">
        <f>IF(($E34      =0),0,(($P34      /$E34      )*100))</f>
        <v>68.513853904282115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2382000</v>
      </c>
      <c r="C35" s="111">
        <f>C34</f>
        <v>0</v>
      </c>
      <c r="D35" s="111"/>
      <c r="E35" s="111">
        <f>$B35      +$C35      +$D35</f>
        <v>2382000</v>
      </c>
      <c r="F35" s="112">
        <f t="shared" ref="F35:O35" si="17">F34</f>
        <v>2382000</v>
      </c>
      <c r="G35" s="113">
        <f t="shared" si="17"/>
        <v>1668000</v>
      </c>
      <c r="H35" s="112">
        <f t="shared" si="17"/>
        <v>596000</v>
      </c>
      <c r="I35" s="113">
        <f t="shared" si="17"/>
        <v>0</v>
      </c>
      <c r="J35" s="112">
        <f t="shared" si="17"/>
        <v>1036000</v>
      </c>
      <c r="K35" s="113">
        <f t="shared" si="17"/>
        <v>2382000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1632000</v>
      </c>
      <c r="Q35" s="113">
        <f>$I35      +$K35      +$M35      +$O35</f>
        <v>2382000</v>
      </c>
      <c r="R35" s="58">
        <f>IF(($H35      =0),0,((($J35      -$H35      )/$H35      )*100))</f>
        <v>73.825503355704697</v>
      </c>
      <c r="S35" s="59">
        <f>IF(($I35      =0),0,((($K35      -$I35      )/$I35      )*100))</f>
        <v>0</v>
      </c>
      <c r="T35" s="58">
        <f>IF($E35   =0,0,($P35   /$E35   )*100)</f>
        <v>68.513853904282115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16369000</v>
      </c>
      <c r="C37" s="108"/>
      <c r="D37" s="108"/>
      <c r="E37" s="108">
        <f t="shared" ref="E37:E42" si="18">$B37      +$C37      +$D37</f>
        <v>16369000</v>
      </c>
      <c r="F37" s="109">
        <v>16369000</v>
      </c>
      <c r="G37" s="110">
        <v>9167000</v>
      </c>
      <c r="H37" s="109">
        <v>4738000</v>
      </c>
      <c r="I37" s="110">
        <v>4737947</v>
      </c>
      <c r="J37" s="109">
        <v>4429000</v>
      </c>
      <c r="K37" s="110">
        <v>9221563</v>
      </c>
      <c r="L37" s="109"/>
      <c r="M37" s="110"/>
      <c r="N37" s="109"/>
      <c r="O37" s="110"/>
      <c r="P37" s="109">
        <f t="shared" ref="P37:P42" si="19">$H37      +$J37      +$L37      +$N37</f>
        <v>9167000</v>
      </c>
      <c r="Q37" s="110">
        <f t="shared" ref="Q37:Q42" si="20">$I37      +$K37      +$M37      +$O37</f>
        <v>13959510</v>
      </c>
      <c r="R37" s="54">
        <f t="shared" ref="R37:R42" si="21">IF(($H37      =0),0,((($J37      -$H37      )/$H37      )*100))</f>
        <v>-6.5217391304347823</v>
      </c>
      <c r="S37" s="55">
        <f t="shared" ref="S37:S42" si="22">IF(($I37      =0),0,((($K37      -$I37      )/$I37      )*100))</f>
        <v>94.632042106000767</v>
      </c>
      <c r="T37" s="54">
        <f t="shared" ref="T37:T41" si="23">IF(($E37      =0),0,(($P37      /$E37      )*100))</f>
        <v>56.002199279125179</v>
      </c>
      <c r="U37" s="56">
        <f t="shared" ref="U37:U41" si="24">IF(($E37      =0),0,(($Q37      /$E37      )*100))</f>
        <v>85.280163724112654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29724000</v>
      </c>
      <c r="C38" s="108"/>
      <c r="D38" s="108"/>
      <c r="E38" s="108">
        <f t="shared" si="18"/>
        <v>29724000</v>
      </c>
      <c r="F38" s="109">
        <v>27025000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46093000</v>
      </c>
      <c r="C42" s="111">
        <f>SUM(C37:C41)</f>
        <v>0</v>
      </c>
      <c r="D42" s="111"/>
      <c r="E42" s="111">
        <f t="shared" si="18"/>
        <v>46093000</v>
      </c>
      <c r="F42" s="112">
        <f t="shared" ref="F42:O42" si="25">SUM(F37:F41)</f>
        <v>43394000</v>
      </c>
      <c r="G42" s="113">
        <f t="shared" si="25"/>
        <v>9167000</v>
      </c>
      <c r="H42" s="112">
        <f t="shared" si="25"/>
        <v>4738000</v>
      </c>
      <c r="I42" s="113">
        <f t="shared" si="25"/>
        <v>4737947</v>
      </c>
      <c r="J42" s="112">
        <f t="shared" si="25"/>
        <v>4429000</v>
      </c>
      <c r="K42" s="113">
        <f t="shared" si="25"/>
        <v>9221563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9167000</v>
      </c>
      <c r="Q42" s="113">
        <f t="shared" si="20"/>
        <v>13959510</v>
      </c>
      <c r="R42" s="58">
        <f t="shared" si="21"/>
        <v>-6.5217391304347823</v>
      </c>
      <c r="S42" s="59">
        <f t="shared" si="22"/>
        <v>94.632042106000767</v>
      </c>
      <c r="T42" s="58">
        <f>IF((+$E37+$E40) =0,0,(P42   /(+$E37+$E40) )*100)</f>
        <v>56.002199279125179</v>
      </c>
      <c r="U42" s="60">
        <f>IF((+$E37+$E40) =0,0,(Q42   /(+$E37+$E40) )*100)</f>
        <v>85.280163724112654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74342000</v>
      </c>
      <c r="C69" s="120">
        <f>SUM(C9:C16,C19:C25,C28:C31,C34,C37:C41,C44:C54,C57:C60,C63:C67)</f>
        <v>8000000</v>
      </c>
      <c r="D69" s="120"/>
      <c r="E69" s="120">
        <f t="shared" si="35"/>
        <v>82342000</v>
      </c>
      <c r="F69" s="121">
        <f t="shared" ref="F69:O69" si="43">SUM(F9:F16,F19:F25,F28:F31,F34,F37:F41,F44:F54,F57:F60,F63:F67)</f>
        <v>79643000</v>
      </c>
      <c r="G69" s="122">
        <f t="shared" si="43"/>
        <v>32860000</v>
      </c>
      <c r="H69" s="121">
        <f t="shared" si="43"/>
        <v>5507000</v>
      </c>
      <c r="I69" s="122">
        <f t="shared" si="43"/>
        <v>6149510</v>
      </c>
      <c r="J69" s="121">
        <f t="shared" si="43"/>
        <v>16968000</v>
      </c>
      <c r="K69" s="122">
        <f t="shared" si="43"/>
        <v>25679671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22475000</v>
      </c>
      <c r="Q69" s="122">
        <f t="shared" si="37"/>
        <v>31829181</v>
      </c>
      <c r="R69" s="67">
        <f t="shared" si="38"/>
        <v>208.11694207372432</v>
      </c>
      <c r="S69" s="68">
        <f t="shared" si="39"/>
        <v>317.58889732677886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42.713520088182747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60.491050591052485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74175000</v>
      </c>
      <c r="C71" s="108"/>
      <c r="D71" s="108"/>
      <c r="E71" s="108">
        <f>$B71      +$C71      +$D71</f>
        <v>74175000</v>
      </c>
      <c r="F71" s="109">
        <v>74175000</v>
      </c>
      <c r="G71" s="110">
        <v>61790000</v>
      </c>
      <c r="H71" s="109">
        <v>36167000</v>
      </c>
      <c r="I71" s="110">
        <v>32585709</v>
      </c>
      <c r="J71" s="109">
        <v>23252000</v>
      </c>
      <c r="K71" s="110">
        <v>30986036</v>
      </c>
      <c r="L71" s="109"/>
      <c r="M71" s="110"/>
      <c r="N71" s="109"/>
      <c r="O71" s="110"/>
      <c r="P71" s="109">
        <f>$H71      +$J71      +$L71      +$N71</f>
        <v>59419000</v>
      </c>
      <c r="Q71" s="110">
        <f>$I71      +$K71      +$M71      +$O71</f>
        <v>63571745</v>
      </c>
      <c r="R71" s="54">
        <f>IF(($H71      =0),0,((($J71      -$H71      )/$H71      )*100))</f>
        <v>-35.709348300937314</v>
      </c>
      <c r="S71" s="55">
        <f>IF(($I71      =0),0,((($K71      -$I71      )/$I71      )*100))</f>
        <v>-4.9091244262937472</v>
      </c>
      <c r="T71" s="54">
        <f>IF(($E71      =0),0,(($P71      /$E71      )*100))</f>
        <v>80.106504887091333</v>
      </c>
      <c r="U71" s="56">
        <f>IF(($E71      =0),0,(($Q71      /$E71      )*100))</f>
        <v>85.705082574991579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74175000</v>
      </c>
      <c r="C73" s="117">
        <f>SUM(C71:C72)</f>
        <v>0</v>
      </c>
      <c r="D73" s="117"/>
      <c r="E73" s="117">
        <f>$B73      +$C73      +$D73</f>
        <v>74175000</v>
      </c>
      <c r="F73" s="118">
        <f t="shared" ref="F73:O73" si="44">SUM(F71:F72)</f>
        <v>74175000</v>
      </c>
      <c r="G73" s="119">
        <f t="shared" si="44"/>
        <v>61790000</v>
      </c>
      <c r="H73" s="118">
        <f t="shared" si="44"/>
        <v>36167000</v>
      </c>
      <c r="I73" s="119">
        <f t="shared" si="44"/>
        <v>32585709</v>
      </c>
      <c r="J73" s="118">
        <f t="shared" si="44"/>
        <v>23252000</v>
      </c>
      <c r="K73" s="119">
        <f t="shared" si="44"/>
        <v>30986036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59419000</v>
      </c>
      <c r="Q73" s="119">
        <f>$I73      +$K73      +$M73      +$O73</f>
        <v>63571745</v>
      </c>
      <c r="R73" s="63">
        <f>IF(($H73      =0),0,((($J73      -$H73      )/$H73      )*100))</f>
        <v>-35.709348300937314</v>
      </c>
      <c r="S73" s="64">
        <f>IF(($I73      =0),0,((($K73      -$I73      )/$I73      )*100))</f>
        <v>-4.9091244262937472</v>
      </c>
      <c r="T73" s="63">
        <f>IF(($E71      =0),0,(($P71      /$E71      )*100))</f>
        <v>80.106504887091333</v>
      </c>
      <c r="U73" s="65">
        <f>IF($E71   =0,0,($Q71   /$E71 )*100)</f>
        <v>85.705082574991579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74175000</v>
      </c>
      <c r="C74" s="120">
        <f>SUM(C71:C72)</f>
        <v>0</v>
      </c>
      <c r="D74" s="120"/>
      <c r="E74" s="120">
        <f>$B74      +$C74      +$D74</f>
        <v>74175000</v>
      </c>
      <c r="F74" s="121">
        <f t="shared" ref="F74:O74" si="45">SUM(F71:F72)</f>
        <v>74175000</v>
      </c>
      <c r="G74" s="122">
        <f t="shared" si="45"/>
        <v>61790000</v>
      </c>
      <c r="H74" s="121">
        <f t="shared" si="45"/>
        <v>36167000</v>
      </c>
      <c r="I74" s="122">
        <f t="shared" si="45"/>
        <v>32585709</v>
      </c>
      <c r="J74" s="121">
        <f t="shared" si="45"/>
        <v>23252000</v>
      </c>
      <c r="K74" s="122">
        <f t="shared" si="45"/>
        <v>30986036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59419000</v>
      </c>
      <c r="Q74" s="122">
        <f>$I74      +$K74      +$M74      +$O74</f>
        <v>63571745</v>
      </c>
      <c r="R74" s="67">
        <f>IF(($H74      =0),0,((($J74      -$H74      )/$H74      )*100))</f>
        <v>-35.709348300937314</v>
      </c>
      <c r="S74" s="68">
        <f>IF(($I74      =0),0,((($K74      -$I74      )/$I74      )*100))</f>
        <v>-4.9091244262937472</v>
      </c>
      <c r="T74" s="67">
        <f>IF(($E71      =0),0,(($P71      /$E71      )*100))</f>
        <v>80.106504887091333</v>
      </c>
      <c r="U74" s="71">
        <f>IF($E71   =0,0,($Q71   /$E71 )*100)</f>
        <v>85.705082574991579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148517000</v>
      </c>
      <c r="C75" s="120">
        <f>SUM(C9:C16,C19:C25,C28:C31,C34,C37:C41,C44:C54,C57:C60,C63:C67,C71:C72)</f>
        <v>8000000</v>
      </c>
      <c r="D75" s="120"/>
      <c r="E75" s="120">
        <f>$B75      +$C75      +$D75</f>
        <v>156517000</v>
      </c>
      <c r="F75" s="121">
        <f t="shared" ref="F75:O75" si="46">SUM(F9:F16,F19:F25,F28:F31,F34,F37:F41,F44:F54,F57:F60,F63:F67,F71:F72)</f>
        <v>153818000</v>
      </c>
      <c r="G75" s="122">
        <f t="shared" si="46"/>
        <v>94650000</v>
      </c>
      <c r="H75" s="121">
        <f t="shared" si="46"/>
        <v>41674000</v>
      </c>
      <c r="I75" s="122">
        <f t="shared" si="46"/>
        <v>38735219</v>
      </c>
      <c r="J75" s="121">
        <f t="shared" si="46"/>
        <v>40220000</v>
      </c>
      <c r="K75" s="122">
        <f t="shared" si="46"/>
        <v>56665707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81894000</v>
      </c>
      <c r="Q75" s="122">
        <f>$I75      +$K75      +$M75      +$O75</f>
        <v>95400926</v>
      </c>
      <c r="R75" s="67">
        <f>IF(($H75      =0),0,((($J75      -$H75      )/$H75      )*100))</f>
        <v>-3.4889859384748285</v>
      </c>
      <c r="S75" s="68">
        <f>IF(($I75      =0),0,((($K75      -$I75      )/$I75      )*100))</f>
        <v>46.289884149099557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64.588739125976986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75.241477053149623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qBujLXSRbTTUjNhl0hnVugJc8fQcHLLXTDuJ9Iky0ebRbEzR4z7SmOyh6orMtJ7IlJx8+koK9u7/iZVcwBZF0Q==" saltValue="bRZnoc4Rm/81bG9HIv1gc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1900000</v>
      </c>
      <c r="C10" s="108"/>
      <c r="D10" s="108"/>
      <c r="E10" s="108">
        <f t="shared" ref="E10:E17" si="0">$B10      +$C10      +$D10</f>
        <v>1900000</v>
      </c>
      <c r="F10" s="109">
        <v>1900000</v>
      </c>
      <c r="G10" s="110">
        <v>1900000</v>
      </c>
      <c r="H10" s="109">
        <v>170000</v>
      </c>
      <c r="I10" s="110">
        <v>259344</v>
      </c>
      <c r="J10" s="109">
        <v>347000</v>
      </c>
      <c r="K10" s="110">
        <v>747402</v>
      </c>
      <c r="L10" s="109"/>
      <c r="M10" s="110"/>
      <c r="N10" s="109"/>
      <c r="O10" s="110"/>
      <c r="P10" s="109">
        <f t="shared" ref="P10:P17" si="1">$H10      +$J10      +$L10      +$N10</f>
        <v>517000</v>
      </c>
      <c r="Q10" s="110">
        <f t="shared" ref="Q10:Q17" si="2">$I10      +$K10      +$M10      +$O10</f>
        <v>1006746</v>
      </c>
      <c r="R10" s="54">
        <f t="shared" ref="R10:R17" si="3">IF(($H10      =0),0,((($J10      -$H10      )/$H10      )*100))</f>
        <v>104.11764705882354</v>
      </c>
      <c r="S10" s="55">
        <f t="shared" ref="S10:S17" si="4">IF(($I10      =0),0,((($K10      -$I10      )/$I10      )*100))</f>
        <v>188.18943179714972</v>
      </c>
      <c r="T10" s="54">
        <f t="shared" ref="T10:T16" si="5">IF(($E10      =0),0,(($P10      /$E10      )*100))</f>
        <v>27.210526315789473</v>
      </c>
      <c r="U10" s="56">
        <f t="shared" ref="U10:U16" si="6">IF(($E10      =0),0,(($Q10      /$E10      )*100))</f>
        <v>52.98663157894736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1900000</v>
      </c>
      <c r="C17" s="111">
        <f>SUM(C9:C16)</f>
        <v>0</v>
      </c>
      <c r="D17" s="111"/>
      <c r="E17" s="111">
        <f t="shared" si="0"/>
        <v>1900000</v>
      </c>
      <c r="F17" s="112">
        <f t="shared" ref="F17:O17" si="7">SUM(F9:F16)</f>
        <v>1900000</v>
      </c>
      <c r="G17" s="113">
        <f t="shared" si="7"/>
        <v>1900000</v>
      </c>
      <c r="H17" s="112">
        <f t="shared" si="7"/>
        <v>170000</v>
      </c>
      <c r="I17" s="113">
        <f t="shared" si="7"/>
        <v>259344</v>
      </c>
      <c r="J17" s="112">
        <f t="shared" si="7"/>
        <v>347000</v>
      </c>
      <c r="K17" s="113">
        <f t="shared" si="7"/>
        <v>747402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517000</v>
      </c>
      <c r="Q17" s="113">
        <f t="shared" si="2"/>
        <v>1006746</v>
      </c>
      <c r="R17" s="58">
        <f t="shared" si="3"/>
        <v>104.11764705882354</v>
      </c>
      <c r="S17" s="59">
        <f t="shared" si="4"/>
        <v>188.18943179714972</v>
      </c>
      <c r="T17" s="58">
        <f>IF((SUM($E9:$E14))=0,0,(P17/(SUM($E9:$E14))*100))</f>
        <v>27.210526315789473</v>
      </c>
      <c r="U17" s="60">
        <f>IF((SUM($E9:$E14))=0,0,(Q17/(SUM($E9:$E14))*100))</f>
        <v>52.98663157894736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6472000</v>
      </c>
      <c r="C23" s="108"/>
      <c r="D23" s="108"/>
      <c r="E23" s="108">
        <f t="shared" si="8"/>
        <v>6472000</v>
      </c>
      <c r="F23" s="109">
        <v>6472000</v>
      </c>
      <c r="G23" s="110">
        <v>3300000</v>
      </c>
      <c r="H23" s="109">
        <v>1283000</v>
      </c>
      <c r="I23" s="110"/>
      <c r="J23" s="109">
        <v>3305000</v>
      </c>
      <c r="K23" s="110"/>
      <c r="L23" s="109"/>
      <c r="M23" s="110"/>
      <c r="N23" s="109"/>
      <c r="O23" s="110"/>
      <c r="P23" s="109">
        <f t="shared" si="9"/>
        <v>4588000</v>
      </c>
      <c r="Q23" s="110">
        <f t="shared" si="10"/>
        <v>0</v>
      </c>
      <c r="R23" s="54">
        <f t="shared" si="11"/>
        <v>157.59937646141856</v>
      </c>
      <c r="S23" s="55">
        <f t="shared" si="12"/>
        <v>0</v>
      </c>
      <c r="T23" s="54">
        <f t="shared" si="13"/>
        <v>70.889987639060564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6472000</v>
      </c>
      <c r="C26" s="111">
        <f>SUM(C19:C25)</f>
        <v>0</v>
      </c>
      <c r="D26" s="111"/>
      <c r="E26" s="111">
        <f t="shared" si="8"/>
        <v>6472000</v>
      </c>
      <c r="F26" s="112">
        <f t="shared" ref="F26:O26" si="15">SUM(F19:F25)</f>
        <v>6472000</v>
      </c>
      <c r="G26" s="113">
        <f t="shared" si="15"/>
        <v>3300000</v>
      </c>
      <c r="H26" s="112">
        <f t="shared" si="15"/>
        <v>1283000</v>
      </c>
      <c r="I26" s="113">
        <f t="shared" si="15"/>
        <v>0</v>
      </c>
      <c r="J26" s="112">
        <f t="shared" si="15"/>
        <v>3305000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4588000</v>
      </c>
      <c r="Q26" s="113">
        <f t="shared" si="10"/>
        <v>0</v>
      </c>
      <c r="R26" s="58">
        <f t="shared" si="11"/>
        <v>157.59937646141856</v>
      </c>
      <c r="S26" s="59">
        <f t="shared" si="12"/>
        <v>0</v>
      </c>
      <c r="T26" s="58">
        <f>IF(($E26-$E21-$E25)   =0,0,($P26   /($E26-$E21-$E25)   )*100)</f>
        <v>70.889987639060564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2404000</v>
      </c>
      <c r="C34" s="108"/>
      <c r="D34" s="108"/>
      <c r="E34" s="108">
        <f>$B34      +$C34      +$D34</f>
        <v>2404000</v>
      </c>
      <c r="F34" s="109">
        <v>2404000</v>
      </c>
      <c r="G34" s="110">
        <v>1682000</v>
      </c>
      <c r="H34" s="109">
        <v>600000</v>
      </c>
      <c r="I34" s="110">
        <v>581490</v>
      </c>
      <c r="J34" s="109">
        <v>910000</v>
      </c>
      <c r="K34" s="110">
        <v>581490</v>
      </c>
      <c r="L34" s="109"/>
      <c r="M34" s="110"/>
      <c r="N34" s="109"/>
      <c r="O34" s="110"/>
      <c r="P34" s="109">
        <f>$H34      +$J34      +$L34      +$N34</f>
        <v>1510000</v>
      </c>
      <c r="Q34" s="110">
        <f>$I34      +$K34      +$M34      +$O34</f>
        <v>1162980</v>
      </c>
      <c r="R34" s="54">
        <f>IF(($H34      =0),0,((($J34      -$H34      )/$H34      )*100))</f>
        <v>51.666666666666671</v>
      </c>
      <c r="S34" s="55">
        <f>IF(($I34      =0),0,((($K34      -$I34      )/$I34      )*100))</f>
        <v>0</v>
      </c>
      <c r="T34" s="54">
        <f>IF(($E34      =0),0,(($P34      /$E34      )*100))</f>
        <v>62.811980033277869</v>
      </c>
      <c r="U34" s="56">
        <f>IF(($E34      =0),0,(($Q34      /$E34      )*100))</f>
        <v>48.376871880199666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2404000</v>
      </c>
      <c r="C35" s="111">
        <f>C34</f>
        <v>0</v>
      </c>
      <c r="D35" s="111"/>
      <c r="E35" s="111">
        <f>$B35      +$C35      +$D35</f>
        <v>2404000</v>
      </c>
      <c r="F35" s="112">
        <f t="shared" ref="F35:O35" si="17">F34</f>
        <v>2404000</v>
      </c>
      <c r="G35" s="113">
        <f t="shared" si="17"/>
        <v>1682000</v>
      </c>
      <c r="H35" s="112">
        <f t="shared" si="17"/>
        <v>600000</v>
      </c>
      <c r="I35" s="113">
        <f t="shared" si="17"/>
        <v>581490</v>
      </c>
      <c r="J35" s="112">
        <f t="shared" si="17"/>
        <v>910000</v>
      </c>
      <c r="K35" s="113">
        <f t="shared" si="17"/>
        <v>581490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1510000</v>
      </c>
      <c r="Q35" s="113">
        <f>$I35      +$K35      +$M35      +$O35</f>
        <v>1162980</v>
      </c>
      <c r="R35" s="58">
        <f>IF(($H35      =0),0,((($J35      -$H35      )/$H35      )*100))</f>
        <v>51.666666666666671</v>
      </c>
      <c r="S35" s="59">
        <f>IF(($I35      =0),0,((($K35      -$I35      )/$I35      )*100))</f>
        <v>0</v>
      </c>
      <c r="T35" s="58">
        <f>IF($E35   =0,0,($P35   /$E35   )*100)</f>
        <v>62.811980033277869</v>
      </c>
      <c r="U35" s="60">
        <f>IF($E35   =0,0,($Q35   /$E35   )*100)</f>
        <v>48.376871880199666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13232000</v>
      </c>
      <c r="C37" s="108"/>
      <c r="D37" s="108"/>
      <c r="E37" s="108">
        <f t="shared" ref="E37:E42" si="18">$B37      +$C37      +$D37</f>
        <v>13232000</v>
      </c>
      <c r="F37" s="109">
        <v>13232000</v>
      </c>
      <c r="G37" s="110">
        <v>7278000</v>
      </c>
      <c r="H37" s="109">
        <v>3897000</v>
      </c>
      <c r="I37" s="110"/>
      <c r="J37" s="109">
        <v>1230000</v>
      </c>
      <c r="K37" s="110"/>
      <c r="L37" s="109"/>
      <c r="M37" s="110"/>
      <c r="N37" s="109"/>
      <c r="O37" s="110"/>
      <c r="P37" s="109">
        <f t="shared" ref="P37:P42" si="19">$H37      +$J37      +$L37      +$N37</f>
        <v>5127000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-68.437259430331025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38.746977025392987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2058000</v>
      </c>
      <c r="C38" s="108"/>
      <c r="D38" s="108"/>
      <c r="E38" s="108">
        <f t="shared" si="18"/>
        <v>2058000</v>
      </c>
      <c r="F38" s="109">
        <v>1871000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3000000</v>
      </c>
      <c r="C40" s="108"/>
      <c r="D40" s="108"/>
      <c r="E40" s="108">
        <f t="shared" si="18"/>
        <v>3000000</v>
      </c>
      <c r="F40" s="109">
        <v>3000000</v>
      </c>
      <c r="G40" s="110">
        <v>2000000</v>
      </c>
      <c r="H40" s="109"/>
      <c r="I40" s="110">
        <v>116714</v>
      </c>
      <c r="J40" s="109">
        <v>137000</v>
      </c>
      <c r="K40" s="110">
        <v>2690990</v>
      </c>
      <c r="L40" s="109"/>
      <c r="M40" s="110"/>
      <c r="N40" s="109"/>
      <c r="O40" s="110"/>
      <c r="P40" s="109">
        <f t="shared" si="19"/>
        <v>137000</v>
      </c>
      <c r="Q40" s="110">
        <f t="shared" si="20"/>
        <v>2807704</v>
      </c>
      <c r="R40" s="54">
        <f t="shared" si="21"/>
        <v>0</v>
      </c>
      <c r="S40" s="55">
        <f t="shared" si="22"/>
        <v>2205.6274311565021</v>
      </c>
      <c r="T40" s="54">
        <f t="shared" si="23"/>
        <v>4.5666666666666664</v>
      </c>
      <c r="U40" s="56">
        <f t="shared" si="24"/>
        <v>93.590133333333341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18290000</v>
      </c>
      <c r="C42" s="111">
        <f>SUM(C37:C41)</f>
        <v>0</v>
      </c>
      <c r="D42" s="111"/>
      <c r="E42" s="111">
        <f t="shared" si="18"/>
        <v>18290000</v>
      </c>
      <c r="F42" s="112">
        <f t="shared" ref="F42:O42" si="25">SUM(F37:F41)</f>
        <v>18103000</v>
      </c>
      <c r="G42" s="113">
        <f t="shared" si="25"/>
        <v>9278000</v>
      </c>
      <c r="H42" s="112">
        <f t="shared" si="25"/>
        <v>3897000</v>
      </c>
      <c r="I42" s="113">
        <f t="shared" si="25"/>
        <v>116714</v>
      </c>
      <c r="J42" s="112">
        <f t="shared" si="25"/>
        <v>1367000</v>
      </c>
      <c r="K42" s="113">
        <f t="shared" si="25"/>
        <v>2690990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5264000</v>
      </c>
      <c r="Q42" s="113">
        <f t="shared" si="20"/>
        <v>2807704</v>
      </c>
      <c r="R42" s="58">
        <f t="shared" si="21"/>
        <v>-64.921734667693102</v>
      </c>
      <c r="S42" s="59">
        <f t="shared" si="22"/>
        <v>2205.6274311565021</v>
      </c>
      <c r="T42" s="58">
        <f>IF((+$E37+$E40) =0,0,(P42   /(+$E37+$E40) )*100)</f>
        <v>32.429768358797439</v>
      </c>
      <c r="U42" s="60">
        <f>IF((+$E37+$E40) =0,0,(Q42   /(+$E37+$E40) )*100)</f>
        <v>17.297338590438642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29066000</v>
      </c>
      <c r="C69" s="120">
        <f>SUM(C9:C16,C19:C25,C28:C31,C34,C37:C41,C44:C54,C57:C60,C63:C67)</f>
        <v>0</v>
      </c>
      <c r="D69" s="120"/>
      <c r="E69" s="120">
        <f t="shared" si="35"/>
        <v>29066000</v>
      </c>
      <c r="F69" s="121">
        <f t="shared" ref="F69:O69" si="43">SUM(F9:F16,F19:F25,F28:F31,F34,F37:F41,F44:F54,F57:F60,F63:F67)</f>
        <v>28879000</v>
      </c>
      <c r="G69" s="122">
        <f t="shared" si="43"/>
        <v>16160000</v>
      </c>
      <c r="H69" s="121">
        <f t="shared" si="43"/>
        <v>5950000</v>
      </c>
      <c r="I69" s="122">
        <f t="shared" si="43"/>
        <v>957548</v>
      </c>
      <c r="J69" s="121">
        <f t="shared" si="43"/>
        <v>5929000</v>
      </c>
      <c r="K69" s="122">
        <f t="shared" si="43"/>
        <v>4019882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11879000</v>
      </c>
      <c r="Q69" s="122">
        <f t="shared" si="37"/>
        <v>4977430</v>
      </c>
      <c r="R69" s="67">
        <f t="shared" si="38"/>
        <v>-0.35294117647058826</v>
      </c>
      <c r="S69" s="68">
        <f t="shared" si="39"/>
        <v>319.80997297263423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43.983264218009474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18.429465343601894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77488000</v>
      </c>
      <c r="C71" s="108"/>
      <c r="D71" s="108"/>
      <c r="E71" s="108">
        <f>$B71      +$C71      +$D71</f>
        <v>77488000</v>
      </c>
      <c r="F71" s="109">
        <v>77488000</v>
      </c>
      <c r="G71" s="110">
        <v>66639000</v>
      </c>
      <c r="H71" s="109">
        <v>22733000</v>
      </c>
      <c r="I71" s="110">
        <v>20640481</v>
      </c>
      <c r="J71" s="109">
        <v>24431000</v>
      </c>
      <c r="K71" s="110">
        <v>25447157</v>
      </c>
      <c r="L71" s="109"/>
      <c r="M71" s="110"/>
      <c r="N71" s="109"/>
      <c r="O71" s="110"/>
      <c r="P71" s="109">
        <f>$H71      +$J71      +$L71      +$N71</f>
        <v>47164000</v>
      </c>
      <c r="Q71" s="110">
        <f>$I71      +$K71      +$M71      +$O71</f>
        <v>46087638</v>
      </c>
      <c r="R71" s="54">
        <f>IF(($H71      =0),0,((($J71      -$H71      )/$H71      )*100))</f>
        <v>7.4693177319315529</v>
      </c>
      <c r="S71" s="55">
        <f>IF(($I71      =0),0,((($K71      -$I71      )/$I71      )*100))</f>
        <v>23.287616213982609</v>
      </c>
      <c r="T71" s="54">
        <f>IF(($E71      =0),0,(($P71      /$E71      )*100))</f>
        <v>60.866198637208349</v>
      </c>
      <c r="U71" s="56">
        <f>IF(($E71      =0),0,(($Q71      /$E71      )*100))</f>
        <v>59.477129361965723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77488000</v>
      </c>
      <c r="C73" s="117">
        <f>SUM(C71:C72)</f>
        <v>0</v>
      </c>
      <c r="D73" s="117"/>
      <c r="E73" s="117">
        <f>$B73      +$C73      +$D73</f>
        <v>77488000</v>
      </c>
      <c r="F73" s="118">
        <f t="shared" ref="F73:O73" si="44">SUM(F71:F72)</f>
        <v>77488000</v>
      </c>
      <c r="G73" s="119">
        <f t="shared" si="44"/>
        <v>66639000</v>
      </c>
      <c r="H73" s="118">
        <f t="shared" si="44"/>
        <v>22733000</v>
      </c>
      <c r="I73" s="119">
        <f t="shared" si="44"/>
        <v>20640481</v>
      </c>
      <c r="J73" s="118">
        <f t="shared" si="44"/>
        <v>24431000</v>
      </c>
      <c r="K73" s="119">
        <f t="shared" si="44"/>
        <v>25447157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47164000</v>
      </c>
      <c r="Q73" s="119">
        <f>$I73      +$K73      +$M73      +$O73</f>
        <v>46087638</v>
      </c>
      <c r="R73" s="63">
        <f>IF(($H73      =0),0,((($J73      -$H73      )/$H73      )*100))</f>
        <v>7.4693177319315529</v>
      </c>
      <c r="S73" s="64">
        <f>IF(($I73      =0),0,((($K73      -$I73      )/$I73      )*100))</f>
        <v>23.287616213982609</v>
      </c>
      <c r="T73" s="63">
        <f>IF(($E71      =0),0,(($P71      /$E71      )*100))</f>
        <v>60.866198637208349</v>
      </c>
      <c r="U73" s="65">
        <f>IF($E71   =0,0,($Q71   /$E71 )*100)</f>
        <v>59.477129361965723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77488000</v>
      </c>
      <c r="C74" s="120">
        <f>SUM(C71:C72)</f>
        <v>0</v>
      </c>
      <c r="D74" s="120"/>
      <c r="E74" s="120">
        <f>$B74      +$C74      +$D74</f>
        <v>77488000</v>
      </c>
      <c r="F74" s="121">
        <f t="shared" ref="F74:O74" si="45">SUM(F71:F72)</f>
        <v>77488000</v>
      </c>
      <c r="G74" s="122">
        <f t="shared" si="45"/>
        <v>66639000</v>
      </c>
      <c r="H74" s="121">
        <f t="shared" si="45"/>
        <v>22733000</v>
      </c>
      <c r="I74" s="122">
        <f t="shared" si="45"/>
        <v>20640481</v>
      </c>
      <c r="J74" s="121">
        <f t="shared" si="45"/>
        <v>24431000</v>
      </c>
      <c r="K74" s="122">
        <f t="shared" si="45"/>
        <v>25447157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47164000</v>
      </c>
      <c r="Q74" s="122">
        <f>$I74      +$K74      +$M74      +$O74</f>
        <v>46087638</v>
      </c>
      <c r="R74" s="67">
        <f>IF(($H74      =0),0,((($J74      -$H74      )/$H74      )*100))</f>
        <v>7.4693177319315529</v>
      </c>
      <c r="S74" s="68">
        <f>IF(($I74      =0),0,((($K74      -$I74      )/$I74      )*100))</f>
        <v>23.287616213982609</v>
      </c>
      <c r="T74" s="67">
        <f>IF(($E71      =0),0,(($P71      /$E71      )*100))</f>
        <v>60.866198637208349</v>
      </c>
      <c r="U74" s="71">
        <f>IF($E71   =0,0,($Q71   /$E71 )*100)</f>
        <v>59.477129361965723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106554000</v>
      </c>
      <c r="C75" s="120">
        <f>SUM(C9:C16,C19:C25,C28:C31,C34,C37:C41,C44:C54,C57:C60,C63:C67,C71:C72)</f>
        <v>0</v>
      </c>
      <c r="D75" s="120"/>
      <c r="E75" s="120">
        <f>$B75      +$C75      +$D75</f>
        <v>106554000</v>
      </c>
      <c r="F75" s="121">
        <f t="shared" ref="F75:O75" si="46">SUM(F9:F16,F19:F25,F28:F31,F34,F37:F41,F44:F54,F57:F60,F63:F67,F71:F72)</f>
        <v>106367000</v>
      </c>
      <c r="G75" s="122">
        <f t="shared" si="46"/>
        <v>82799000</v>
      </c>
      <c r="H75" s="121">
        <f t="shared" si="46"/>
        <v>28683000</v>
      </c>
      <c r="I75" s="122">
        <f t="shared" si="46"/>
        <v>21598029</v>
      </c>
      <c r="J75" s="121">
        <f t="shared" si="46"/>
        <v>30360000</v>
      </c>
      <c r="K75" s="122">
        <f t="shared" si="46"/>
        <v>29467039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59043000</v>
      </c>
      <c r="Q75" s="122">
        <f>$I75      +$K75      +$M75      +$O75</f>
        <v>51065068</v>
      </c>
      <c r="R75" s="67">
        <f>IF(($H75      =0),0,((($J75      -$H75      )/$H75      )*100))</f>
        <v>5.8466687584980654</v>
      </c>
      <c r="S75" s="68">
        <f>IF(($I75      =0),0,((($K75      -$I75      )/$I75      )*100))</f>
        <v>36.433926447640196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56.502641249425814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48.867964323993263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OHUnEYbUkdkgX5Ha9cAJNIMgNWLt7TuyMARaYVXeliA6HeNTWH5792cnHDvZi8p7+M5ppbr6+xmtcBp0nNb1jA==" saltValue="dq5bk+hgsFLCNXL3hC5rY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2400000</v>
      </c>
      <c r="C10" s="108"/>
      <c r="D10" s="108"/>
      <c r="E10" s="108">
        <f t="shared" ref="E10:E17" si="0">$B10      +$C10      +$D10</f>
        <v>2400000</v>
      </c>
      <c r="F10" s="109">
        <v>2400000</v>
      </c>
      <c r="G10" s="110">
        <v>2400000</v>
      </c>
      <c r="H10" s="109">
        <v>1202000</v>
      </c>
      <c r="I10" s="110">
        <v>1202391</v>
      </c>
      <c r="J10" s="109">
        <v>492000</v>
      </c>
      <c r="K10" s="110">
        <v>492354</v>
      </c>
      <c r="L10" s="109"/>
      <c r="M10" s="110"/>
      <c r="N10" s="109"/>
      <c r="O10" s="110"/>
      <c r="P10" s="109">
        <f t="shared" ref="P10:P17" si="1">$H10      +$J10      +$L10      +$N10</f>
        <v>1694000</v>
      </c>
      <c r="Q10" s="110">
        <f t="shared" ref="Q10:Q17" si="2">$I10      +$K10      +$M10      +$O10</f>
        <v>1694745</v>
      </c>
      <c r="R10" s="54">
        <f t="shared" ref="R10:R17" si="3">IF(($H10      =0),0,((($J10      -$H10      )/$H10      )*100))</f>
        <v>-59.068219633943428</v>
      </c>
      <c r="S10" s="55">
        <f t="shared" ref="S10:S17" si="4">IF(($I10      =0),0,((($K10      -$I10      )/$I10      )*100))</f>
        <v>-59.052088713238874</v>
      </c>
      <c r="T10" s="54">
        <f t="shared" ref="T10:T16" si="5">IF(($E10      =0),0,(($P10      /$E10      )*100))</f>
        <v>70.583333333333329</v>
      </c>
      <c r="U10" s="56">
        <f t="shared" ref="U10:U16" si="6">IF(($E10      =0),0,(($Q10      /$E10      )*100))</f>
        <v>70.614374999999995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2400000</v>
      </c>
      <c r="C17" s="111">
        <f>SUM(C9:C16)</f>
        <v>0</v>
      </c>
      <c r="D17" s="111"/>
      <c r="E17" s="111">
        <f t="shared" si="0"/>
        <v>2400000</v>
      </c>
      <c r="F17" s="112">
        <f t="shared" ref="F17:O17" si="7">SUM(F9:F16)</f>
        <v>2400000</v>
      </c>
      <c r="G17" s="113">
        <f t="shared" si="7"/>
        <v>2400000</v>
      </c>
      <c r="H17" s="112">
        <f t="shared" si="7"/>
        <v>1202000</v>
      </c>
      <c r="I17" s="113">
        <f t="shared" si="7"/>
        <v>1202391</v>
      </c>
      <c r="J17" s="112">
        <f t="shared" si="7"/>
        <v>492000</v>
      </c>
      <c r="K17" s="113">
        <f t="shared" si="7"/>
        <v>492354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1694000</v>
      </c>
      <c r="Q17" s="113">
        <f t="shared" si="2"/>
        <v>1694745</v>
      </c>
      <c r="R17" s="58">
        <f t="shared" si="3"/>
        <v>-59.068219633943428</v>
      </c>
      <c r="S17" s="59">
        <f t="shared" si="4"/>
        <v>-59.052088713238874</v>
      </c>
      <c r="T17" s="58">
        <f>IF((SUM($E9:$E14))=0,0,(P17/(SUM($E9:$E14))*100))</f>
        <v>70.583333333333329</v>
      </c>
      <c r="U17" s="60">
        <f>IF((SUM($E9:$E14))=0,0,(Q17/(SUM($E9:$E14))*100))</f>
        <v>70.614374999999995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1327000</v>
      </c>
      <c r="C34" s="108"/>
      <c r="D34" s="108"/>
      <c r="E34" s="108">
        <f>$B34      +$C34      +$D34</f>
        <v>1327000</v>
      </c>
      <c r="F34" s="109">
        <v>1327000</v>
      </c>
      <c r="G34" s="110">
        <v>929000</v>
      </c>
      <c r="H34" s="109">
        <v>90000</v>
      </c>
      <c r="I34" s="110">
        <v>92149</v>
      </c>
      <c r="J34" s="109">
        <v>340000</v>
      </c>
      <c r="K34" s="110">
        <v>344210</v>
      </c>
      <c r="L34" s="109"/>
      <c r="M34" s="110"/>
      <c r="N34" s="109"/>
      <c r="O34" s="110"/>
      <c r="P34" s="109">
        <f>$H34      +$J34      +$L34      +$N34</f>
        <v>430000</v>
      </c>
      <c r="Q34" s="110">
        <f>$I34      +$K34      +$M34      +$O34</f>
        <v>436359</v>
      </c>
      <c r="R34" s="54">
        <f>IF(($H34      =0),0,((($J34      -$H34      )/$H34      )*100))</f>
        <v>277.77777777777777</v>
      </c>
      <c r="S34" s="55">
        <f>IF(($I34      =0),0,((($K34      -$I34      )/$I34      )*100))</f>
        <v>273.53633788755167</v>
      </c>
      <c r="T34" s="54">
        <f>IF(($E34      =0),0,(($P34      /$E34      )*100))</f>
        <v>32.403918613413715</v>
      </c>
      <c r="U34" s="56">
        <f>IF(($E34      =0),0,(($Q34      /$E34      )*100))</f>
        <v>32.883119819140923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1327000</v>
      </c>
      <c r="C35" s="111">
        <f>C34</f>
        <v>0</v>
      </c>
      <c r="D35" s="111"/>
      <c r="E35" s="111">
        <f>$B35      +$C35      +$D35</f>
        <v>1327000</v>
      </c>
      <c r="F35" s="112">
        <f t="shared" ref="F35:O35" si="17">F34</f>
        <v>1327000</v>
      </c>
      <c r="G35" s="113">
        <f t="shared" si="17"/>
        <v>929000</v>
      </c>
      <c r="H35" s="112">
        <f t="shared" si="17"/>
        <v>90000</v>
      </c>
      <c r="I35" s="113">
        <f t="shared" si="17"/>
        <v>92149</v>
      </c>
      <c r="J35" s="112">
        <f t="shared" si="17"/>
        <v>340000</v>
      </c>
      <c r="K35" s="113">
        <f t="shared" si="17"/>
        <v>344210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430000</v>
      </c>
      <c r="Q35" s="113">
        <f>$I35      +$K35      +$M35      +$O35</f>
        <v>436359</v>
      </c>
      <c r="R35" s="58">
        <f>IF(($H35      =0),0,((($J35      -$H35      )/$H35      )*100))</f>
        <v>277.77777777777777</v>
      </c>
      <c r="S35" s="59">
        <f>IF(($I35      =0),0,((($K35      -$I35      )/$I35      )*100))</f>
        <v>273.53633788755167</v>
      </c>
      <c r="T35" s="58">
        <f>IF($E35   =0,0,($P35   /$E35   )*100)</f>
        <v>32.403918613413715</v>
      </c>
      <c r="U35" s="60">
        <f>IF($E35   =0,0,($Q35   /$E35   )*100)</f>
        <v>32.883119819140923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7312000</v>
      </c>
      <c r="C37" s="108"/>
      <c r="D37" s="108"/>
      <c r="E37" s="108">
        <f t="shared" ref="E37:E42" si="18">$B37      +$C37      +$D37</f>
        <v>7312000</v>
      </c>
      <c r="F37" s="109">
        <v>7312000</v>
      </c>
      <c r="G37" s="110">
        <v>4022000</v>
      </c>
      <c r="H37" s="109">
        <v>2845000</v>
      </c>
      <c r="I37" s="110">
        <v>3251676</v>
      </c>
      <c r="J37" s="109">
        <v>1177000</v>
      </c>
      <c r="K37" s="110">
        <v>2753024</v>
      </c>
      <c r="L37" s="109"/>
      <c r="M37" s="110"/>
      <c r="N37" s="109"/>
      <c r="O37" s="110"/>
      <c r="P37" s="109">
        <f t="shared" ref="P37:P42" si="19">$H37      +$J37      +$L37      +$N37</f>
        <v>4022000</v>
      </c>
      <c r="Q37" s="110">
        <f t="shared" ref="Q37:Q42" si="20">$I37      +$K37      +$M37      +$O37</f>
        <v>6004700</v>
      </c>
      <c r="R37" s="54">
        <f t="shared" ref="R37:R42" si="21">IF(($H37      =0),0,((($J37      -$H37      )/$H37      )*100))</f>
        <v>-58.629173989455182</v>
      </c>
      <c r="S37" s="55">
        <f t="shared" ref="S37:S42" si="22">IF(($I37      =0),0,((($K37      -$I37      )/$I37      )*100))</f>
        <v>-15.335230201286967</v>
      </c>
      <c r="T37" s="54">
        <f t="shared" ref="T37:T41" si="23">IF(($E37      =0),0,(($P37      /$E37      )*100))</f>
        <v>55.005470459518605</v>
      </c>
      <c r="U37" s="56">
        <f t="shared" ref="U37:U41" si="24">IF(($E37      =0),0,(($Q37      /$E37      )*100))</f>
        <v>82.121170678336981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11322000</v>
      </c>
      <c r="C38" s="108"/>
      <c r="D38" s="108"/>
      <c r="E38" s="108">
        <f t="shared" si="18"/>
        <v>11322000</v>
      </c>
      <c r="F38" s="109">
        <v>10294000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18634000</v>
      </c>
      <c r="C42" s="111">
        <f>SUM(C37:C41)</f>
        <v>0</v>
      </c>
      <c r="D42" s="111"/>
      <c r="E42" s="111">
        <f t="shared" si="18"/>
        <v>18634000</v>
      </c>
      <c r="F42" s="112">
        <f t="shared" ref="F42:O42" si="25">SUM(F37:F41)</f>
        <v>17606000</v>
      </c>
      <c r="G42" s="113">
        <f t="shared" si="25"/>
        <v>4022000</v>
      </c>
      <c r="H42" s="112">
        <f t="shared" si="25"/>
        <v>2845000</v>
      </c>
      <c r="I42" s="113">
        <f t="shared" si="25"/>
        <v>3251676</v>
      </c>
      <c r="J42" s="112">
        <f t="shared" si="25"/>
        <v>1177000</v>
      </c>
      <c r="K42" s="113">
        <f t="shared" si="25"/>
        <v>2753024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4022000</v>
      </c>
      <c r="Q42" s="113">
        <f t="shared" si="20"/>
        <v>6004700</v>
      </c>
      <c r="R42" s="58">
        <f t="shared" si="21"/>
        <v>-58.629173989455182</v>
      </c>
      <c r="S42" s="59">
        <f t="shared" si="22"/>
        <v>-15.335230201286967</v>
      </c>
      <c r="T42" s="58">
        <f>IF((+$E37+$E40) =0,0,(P42   /(+$E37+$E40) )*100)</f>
        <v>55.005470459518605</v>
      </c>
      <c r="U42" s="60">
        <f>IF((+$E37+$E40) =0,0,(Q42   /(+$E37+$E40) )*100)</f>
        <v>82.121170678336981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22361000</v>
      </c>
      <c r="C69" s="120">
        <f>SUM(C9:C16,C19:C25,C28:C31,C34,C37:C41,C44:C54,C57:C60,C63:C67)</f>
        <v>0</v>
      </c>
      <c r="D69" s="120"/>
      <c r="E69" s="120">
        <f t="shared" si="35"/>
        <v>22361000</v>
      </c>
      <c r="F69" s="121">
        <f t="shared" ref="F69:O69" si="43">SUM(F9:F16,F19:F25,F28:F31,F34,F37:F41,F44:F54,F57:F60,F63:F67)</f>
        <v>21333000</v>
      </c>
      <c r="G69" s="122">
        <f t="shared" si="43"/>
        <v>7351000</v>
      </c>
      <c r="H69" s="121">
        <f t="shared" si="43"/>
        <v>4137000</v>
      </c>
      <c r="I69" s="122">
        <f t="shared" si="43"/>
        <v>4546216</v>
      </c>
      <c r="J69" s="121">
        <f t="shared" si="43"/>
        <v>2009000</v>
      </c>
      <c r="K69" s="122">
        <f t="shared" si="43"/>
        <v>3589588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6146000</v>
      </c>
      <c r="Q69" s="122">
        <f t="shared" si="37"/>
        <v>8135804</v>
      </c>
      <c r="R69" s="67">
        <f t="shared" si="38"/>
        <v>-51.438240270727576</v>
      </c>
      <c r="S69" s="68">
        <f t="shared" si="39"/>
        <v>-21.042290995412451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55.675332910589724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73.700552586284985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12875000</v>
      </c>
      <c r="C71" s="108"/>
      <c r="D71" s="108"/>
      <c r="E71" s="108">
        <f>$B71      +$C71      +$D71</f>
        <v>12875000</v>
      </c>
      <c r="F71" s="109">
        <v>12875000</v>
      </c>
      <c r="G71" s="110">
        <v>11072000</v>
      </c>
      <c r="H71" s="109">
        <v>8047000</v>
      </c>
      <c r="I71" s="110">
        <v>8402352</v>
      </c>
      <c r="J71" s="109">
        <v>2326000</v>
      </c>
      <c r="K71" s="110">
        <v>2230196</v>
      </c>
      <c r="L71" s="109"/>
      <c r="M71" s="110"/>
      <c r="N71" s="109"/>
      <c r="O71" s="110"/>
      <c r="P71" s="109">
        <f>$H71      +$J71      +$L71      +$N71</f>
        <v>10373000</v>
      </c>
      <c r="Q71" s="110">
        <f>$I71      +$K71      +$M71      +$O71</f>
        <v>10632548</v>
      </c>
      <c r="R71" s="54">
        <f>IF(($H71      =0),0,((($J71      -$H71      )/$H71      )*100))</f>
        <v>-71.094817944575624</v>
      </c>
      <c r="S71" s="55">
        <f>IF(($I71      =0),0,((($K71      -$I71      )/$I71      )*100))</f>
        <v>-73.45747952478068</v>
      </c>
      <c r="T71" s="54">
        <f>IF(($E71      =0),0,(($P71      /$E71      )*100))</f>
        <v>80.56699029126213</v>
      </c>
      <c r="U71" s="56">
        <f>IF(($E71      =0),0,(($Q71      /$E71      )*100))</f>
        <v>82.58289708737864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12875000</v>
      </c>
      <c r="C73" s="117">
        <f>SUM(C71:C72)</f>
        <v>0</v>
      </c>
      <c r="D73" s="117"/>
      <c r="E73" s="117">
        <f>$B73      +$C73      +$D73</f>
        <v>12875000</v>
      </c>
      <c r="F73" s="118">
        <f t="shared" ref="F73:O73" si="44">SUM(F71:F72)</f>
        <v>12875000</v>
      </c>
      <c r="G73" s="119">
        <f t="shared" si="44"/>
        <v>11072000</v>
      </c>
      <c r="H73" s="118">
        <f t="shared" si="44"/>
        <v>8047000</v>
      </c>
      <c r="I73" s="119">
        <f t="shared" si="44"/>
        <v>8402352</v>
      </c>
      <c r="J73" s="118">
        <f t="shared" si="44"/>
        <v>2326000</v>
      </c>
      <c r="K73" s="119">
        <f t="shared" si="44"/>
        <v>2230196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10373000</v>
      </c>
      <c r="Q73" s="119">
        <f>$I73      +$K73      +$M73      +$O73</f>
        <v>10632548</v>
      </c>
      <c r="R73" s="63">
        <f>IF(($H73      =0),0,((($J73      -$H73      )/$H73      )*100))</f>
        <v>-71.094817944575624</v>
      </c>
      <c r="S73" s="64">
        <f>IF(($I73      =0),0,((($K73      -$I73      )/$I73      )*100))</f>
        <v>-73.45747952478068</v>
      </c>
      <c r="T73" s="63">
        <f>IF(($E71      =0),0,(($P71      /$E71      )*100))</f>
        <v>80.56699029126213</v>
      </c>
      <c r="U73" s="65">
        <f>IF($E71   =0,0,($Q71   /$E71 )*100)</f>
        <v>82.58289708737864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12875000</v>
      </c>
      <c r="C74" s="120">
        <f>SUM(C71:C72)</f>
        <v>0</v>
      </c>
      <c r="D74" s="120"/>
      <c r="E74" s="120">
        <f>$B74      +$C74      +$D74</f>
        <v>12875000</v>
      </c>
      <c r="F74" s="121">
        <f t="shared" ref="F74:O74" si="45">SUM(F71:F72)</f>
        <v>12875000</v>
      </c>
      <c r="G74" s="122">
        <f t="shared" si="45"/>
        <v>11072000</v>
      </c>
      <c r="H74" s="121">
        <f t="shared" si="45"/>
        <v>8047000</v>
      </c>
      <c r="I74" s="122">
        <f t="shared" si="45"/>
        <v>8402352</v>
      </c>
      <c r="J74" s="121">
        <f t="shared" si="45"/>
        <v>2326000</v>
      </c>
      <c r="K74" s="122">
        <f t="shared" si="45"/>
        <v>2230196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10373000</v>
      </c>
      <c r="Q74" s="122">
        <f>$I74      +$K74      +$M74      +$O74</f>
        <v>10632548</v>
      </c>
      <c r="R74" s="67">
        <f>IF(($H74      =0),0,((($J74      -$H74      )/$H74      )*100))</f>
        <v>-71.094817944575624</v>
      </c>
      <c r="S74" s="68">
        <f>IF(($I74      =0),0,((($K74      -$I74      )/$I74      )*100))</f>
        <v>-73.45747952478068</v>
      </c>
      <c r="T74" s="67">
        <f>IF(($E71      =0),0,(($P71      /$E71      )*100))</f>
        <v>80.56699029126213</v>
      </c>
      <c r="U74" s="71">
        <f>IF($E71   =0,0,($Q71   /$E71 )*100)</f>
        <v>82.58289708737864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35236000</v>
      </c>
      <c r="C75" s="120">
        <f>SUM(C9:C16,C19:C25,C28:C31,C34,C37:C41,C44:C54,C57:C60,C63:C67,C71:C72)</f>
        <v>0</v>
      </c>
      <c r="D75" s="120"/>
      <c r="E75" s="120">
        <f>$B75      +$C75      +$D75</f>
        <v>35236000</v>
      </c>
      <c r="F75" s="121">
        <f t="shared" ref="F75:O75" si="46">SUM(F9:F16,F19:F25,F28:F31,F34,F37:F41,F44:F54,F57:F60,F63:F67,F71:F72)</f>
        <v>34208000</v>
      </c>
      <c r="G75" s="122">
        <f t="shared" si="46"/>
        <v>18423000</v>
      </c>
      <c r="H75" s="121">
        <f t="shared" si="46"/>
        <v>12184000</v>
      </c>
      <c r="I75" s="122">
        <f t="shared" si="46"/>
        <v>12948568</v>
      </c>
      <c r="J75" s="121">
        <f t="shared" si="46"/>
        <v>4335000</v>
      </c>
      <c r="K75" s="122">
        <f t="shared" si="46"/>
        <v>5819784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16519000</v>
      </c>
      <c r="Q75" s="122">
        <f>$I75      +$K75      +$M75      +$O75</f>
        <v>18768352</v>
      </c>
      <c r="R75" s="67">
        <f>IF(($H75      =0),0,((($J75      -$H75      )/$H75      )*100))</f>
        <v>-64.420551543007221</v>
      </c>
      <c r="S75" s="68">
        <f>IF(($I75      =0),0,((($K75      -$I75      )/$I75      )*100))</f>
        <v>-55.054612988864868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69.076691477795436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78.482696328510499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DEZBrDocZg2p7KiLTH3jCa1fRyOYQ/xOJ2o7i7ejWUlh6Dmo4wbougmIIV5qwj4WY2OcSN8yXJHsDZvImRcY9A==" saltValue="reea97FZdJnzY5ZQC9cCE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2200000</v>
      </c>
      <c r="C10" s="108"/>
      <c r="D10" s="108"/>
      <c r="E10" s="108">
        <f t="shared" ref="E10:E17" si="0">$B10      +$C10      +$D10</f>
        <v>2200000</v>
      </c>
      <c r="F10" s="109">
        <v>2200000</v>
      </c>
      <c r="G10" s="110">
        <v>2200000</v>
      </c>
      <c r="H10" s="109">
        <v>1443000</v>
      </c>
      <c r="I10" s="110">
        <v>1442753</v>
      </c>
      <c r="J10" s="109">
        <v>52000</v>
      </c>
      <c r="K10" s="110">
        <v>40238</v>
      </c>
      <c r="L10" s="109"/>
      <c r="M10" s="110"/>
      <c r="N10" s="109"/>
      <c r="O10" s="110"/>
      <c r="P10" s="109">
        <f t="shared" ref="P10:P17" si="1">$H10      +$J10      +$L10      +$N10</f>
        <v>1495000</v>
      </c>
      <c r="Q10" s="110">
        <f t="shared" ref="Q10:Q17" si="2">$I10      +$K10      +$M10      +$O10</f>
        <v>1482991</v>
      </c>
      <c r="R10" s="54">
        <f t="shared" ref="R10:R17" si="3">IF(($H10      =0),0,((($J10      -$H10      )/$H10      )*100))</f>
        <v>-96.396396396396398</v>
      </c>
      <c r="S10" s="55">
        <f t="shared" ref="S10:S17" si="4">IF(($I10      =0),0,((($K10      -$I10      )/$I10      )*100))</f>
        <v>-97.211026419629704</v>
      </c>
      <c r="T10" s="54">
        <f t="shared" ref="T10:T16" si="5">IF(($E10      =0),0,(($P10      /$E10      )*100))</f>
        <v>67.954545454545453</v>
      </c>
      <c r="U10" s="56">
        <f t="shared" ref="U10:U16" si="6">IF(($E10      =0),0,(($Q10      /$E10      )*100))</f>
        <v>67.408681818181819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>
        <v>47000000</v>
      </c>
      <c r="C16" s="108"/>
      <c r="D16" s="108"/>
      <c r="E16" s="108">
        <f t="shared" si="0"/>
        <v>47000000</v>
      </c>
      <c r="F16" s="109">
        <v>47000000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49200000</v>
      </c>
      <c r="C17" s="111">
        <f>SUM(C9:C16)</f>
        <v>0</v>
      </c>
      <c r="D17" s="111"/>
      <c r="E17" s="111">
        <f t="shared" si="0"/>
        <v>49200000</v>
      </c>
      <c r="F17" s="112">
        <f t="shared" ref="F17:O17" si="7">SUM(F9:F16)</f>
        <v>49200000</v>
      </c>
      <c r="G17" s="113">
        <f t="shared" si="7"/>
        <v>2200000</v>
      </c>
      <c r="H17" s="112">
        <f t="shared" si="7"/>
        <v>1443000</v>
      </c>
      <c r="I17" s="113">
        <f t="shared" si="7"/>
        <v>1442753</v>
      </c>
      <c r="J17" s="112">
        <f t="shared" si="7"/>
        <v>52000</v>
      </c>
      <c r="K17" s="113">
        <f t="shared" si="7"/>
        <v>40238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1495000</v>
      </c>
      <c r="Q17" s="113">
        <f t="shared" si="2"/>
        <v>1482991</v>
      </c>
      <c r="R17" s="58">
        <f t="shared" si="3"/>
        <v>-96.396396396396398</v>
      </c>
      <c r="S17" s="59">
        <f t="shared" si="4"/>
        <v>-97.211026419629704</v>
      </c>
      <c r="T17" s="58">
        <f>IF((SUM($E9:$E14))=0,0,(P17/(SUM($E9:$E14))*100))</f>
        <v>67.954545454545453</v>
      </c>
      <c r="U17" s="60">
        <f>IF((SUM($E9:$E14))=0,0,(Q17/(SUM($E9:$E14))*100))</f>
        <v>67.408681818181819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19145000</v>
      </c>
      <c r="C23" s="108"/>
      <c r="D23" s="108"/>
      <c r="E23" s="108">
        <f t="shared" si="8"/>
        <v>19145000</v>
      </c>
      <c r="F23" s="109">
        <v>19145000</v>
      </c>
      <c r="G23" s="110">
        <v>9763000</v>
      </c>
      <c r="H23" s="109">
        <v>80000</v>
      </c>
      <c r="I23" s="110"/>
      <c r="J23" s="109">
        <v>6449000</v>
      </c>
      <c r="K23" s="110"/>
      <c r="L23" s="109"/>
      <c r="M23" s="110"/>
      <c r="N23" s="109"/>
      <c r="O23" s="110"/>
      <c r="P23" s="109">
        <f t="shared" si="9"/>
        <v>6529000</v>
      </c>
      <c r="Q23" s="110">
        <f t="shared" si="10"/>
        <v>0</v>
      </c>
      <c r="R23" s="54">
        <f t="shared" si="11"/>
        <v>7961.25</v>
      </c>
      <c r="S23" s="55">
        <f t="shared" si="12"/>
        <v>0</v>
      </c>
      <c r="T23" s="54">
        <f t="shared" si="13"/>
        <v>34.102898929224338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19145000</v>
      </c>
      <c r="C26" s="111">
        <f>SUM(C19:C25)</f>
        <v>0</v>
      </c>
      <c r="D26" s="111"/>
      <c r="E26" s="111">
        <f t="shared" si="8"/>
        <v>19145000</v>
      </c>
      <c r="F26" s="112">
        <f t="shared" ref="F26:O26" si="15">SUM(F19:F25)</f>
        <v>19145000</v>
      </c>
      <c r="G26" s="113">
        <f t="shared" si="15"/>
        <v>9763000</v>
      </c>
      <c r="H26" s="112">
        <f t="shared" si="15"/>
        <v>80000</v>
      </c>
      <c r="I26" s="113">
        <f t="shared" si="15"/>
        <v>0</v>
      </c>
      <c r="J26" s="112">
        <f t="shared" si="15"/>
        <v>6449000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6529000</v>
      </c>
      <c r="Q26" s="113">
        <f t="shared" si="10"/>
        <v>0</v>
      </c>
      <c r="R26" s="58">
        <f t="shared" si="11"/>
        <v>7961.25</v>
      </c>
      <c r="S26" s="59">
        <f t="shared" si="12"/>
        <v>0</v>
      </c>
      <c r="T26" s="58">
        <f>IF(($E26-$E21-$E25)   =0,0,($P26   /($E26-$E21-$E25)   )*100)</f>
        <v>34.102898929224338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1799000</v>
      </c>
      <c r="C34" s="108"/>
      <c r="D34" s="108"/>
      <c r="E34" s="108">
        <f>$B34      +$C34      +$D34</f>
        <v>1799000</v>
      </c>
      <c r="F34" s="109">
        <v>1799000</v>
      </c>
      <c r="G34" s="110">
        <v>1260000</v>
      </c>
      <c r="H34" s="109">
        <v>450000</v>
      </c>
      <c r="I34" s="110">
        <v>1549659</v>
      </c>
      <c r="J34" s="109">
        <v>276000</v>
      </c>
      <c r="K34" s="110">
        <v>1123688</v>
      </c>
      <c r="L34" s="109"/>
      <c r="M34" s="110"/>
      <c r="N34" s="109"/>
      <c r="O34" s="110"/>
      <c r="P34" s="109">
        <f>$H34      +$J34      +$L34      +$N34</f>
        <v>726000</v>
      </c>
      <c r="Q34" s="110">
        <f>$I34      +$K34      +$M34      +$O34</f>
        <v>2673347</v>
      </c>
      <c r="R34" s="54">
        <f>IF(($H34      =0),0,((($J34      -$H34      )/$H34      )*100))</f>
        <v>-38.666666666666664</v>
      </c>
      <c r="S34" s="55">
        <f>IF(($I34      =0),0,((($K34      -$I34      )/$I34      )*100))</f>
        <v>-27.488047370421491</v>
      </c>
      <c r="T34" s="54">
        <f>IF(($E34      =0),0,(($P34      /$E34      )*100))</f>
        <v>40.355753196220121</v>
      </c>
      <c r="U34" s="56">
        <f>IF(($E34      =0),0,(($Q34      /$E34      )*100))</f>
        <v>148.601834352418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1799000</v>
      </c>
      <c r="C35" s="111">
        <f>C34</f>
        <v>0</v>
      </c>
      <c r="D35" s="111"/>
      <c r="E35" s="111">
        <f>$B35      +$C35      +$D35</f>
        <v>1799000</v>
      </c>
      <c r="F35" s="112">
        <f t="shared" ref="F35:O35" si="17">F34</f>
        <v>1799000</v>
      </c>
      <c r="G35" s="113">
        <f t="shared" si="17"/>
        <v>1260000</v>
      </c>
      <c r="H35" s="112">
        <f t="shared" si="17"/>
        <v>450000</v>
      </c>
      <c r="I35" s="113">
        <f t="shared" si="17"/>
        <v>1549659</v>
      </c>
      <c r="J35" s="112">
        <f t="shared" si="17"/>
        <v>276000</v>
      </c>
      <c r="K35" s="113">
        <f t="shared" si="17"/>
        <v>1123688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726000</v>
      </c>
      <c r="Q35" s="113">
        <f>$I35      +$K35      +$M35      +$O35</f>
        <v>2673347</v>
      </c>
      <c r="R35" s="58">
        <f>IF(($H35      =0),0,((($J35      -$H35      )/$H35      )*100))</f>
        <v>-38.666666666666664</v>
      </c>
      <c r="S35" s="59">
        <f>IF(($I35      =0),0,((($K35      -$I35      )/$I35      )*100))</f>
        <v>-27.488047370421491</v>
      </c>
      <c r="T35" s="58">
        <f>IF($E35   =0,0,($P35   /$E35   )*100)</f>
        <v>40.355753196220121</v>
      </c>
      <c r="U35" s="60">
        <f>IF($E35   =0,0,($Q35   /$E35   )*100)</f>
        <v>148.601834352418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17440000</v>
      </c>
      <c r="C37" s="108"/>
      <c r="D37" s="108"/>
      <c r="E37" s="108">
        <f t="shared" ref="E37:E42" si="18">$B37      +$C37      +$D37</f>
        <v>17440000</v>
      </c>
      <c r="F37" s="109">
        <v>17440000</v>
      </c>
      <c r="G37" s="110">
        <v>9592000</v>
      </c>
      <c r="H37" s="109"/>
      <c r="I37" s="110"/>
      <c r="J37" s="109">
        <v>7143000</v>
      </c>
      <c r="K37" s="110">
        <v>4256252</v>
      </c>
      <c r="L37" s="109"/>
      <c r="M37" s="110"/>
      <c r="N37" s="109"/>
      <c r="O37" s="110"/>
      <c r="P37" s="109">
        <f t="shared" ref="P37:P42" si="19">$H37      +$J37      +$L37      +$N37</f>
        <v>7143000</v>
      </c>
      <c r="Q37" s="110">
        <f t="shared" ref="Q37:Q42" si="20">$I37      +$K37      +$M37      +$O37</f>
        <v>4256252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40.957568807339449</v>
      </c>
      <c r="U37" s="56">
        <f t="shared" ref="U37:U41" si="24">IF(($E37      =0),0,(($Q37      /$E37      )*100))</f>
        <v>24.405114678899082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19622000</v>
      </c>
      <c r="C38" s="108"/>
      <c r="D38" s="108"/>
      <c r="E38" s="108">
        <f t="shared" si="18"/>
        <v>19622000</v>
      </c>
      <c r="F38" s="109">
        <v>17840000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37062000</v>
      </c>
      <c r="C42" s="111">
        <f>SUM(C37:C41)</f>
        <v>0</v>
      </c>
      <c r="D42" s="111"/>
      <c r="E42" s="111">
        <f t="shared" si="18"/>
        <v>37062000</v>
      </c>
      <c r="F42" s="112">
        <f t="shared" ref="F42:O42" si="25">SUM(F37:F41)</f>
        <v>35280000</v>
      </c>
      <c r="G42" s="113">
        <f t="shared" si="25"/>
        <v>9592000</v>
      </c>
      <c r="H42" s="112">
        <f t="shared" si="25"/>
        <v>0</v>
      </c>
      <c r="I42" s="113">
        <f t="shared" si="25"/>
        <v>0</v>
      </c>
      <c r="J42" s="112">
        <f t="shared" si="25"/>
        <v>7143000</v>
      </c>
      <c r="K42" s="113">
        <f t="shared" si="25"/>
        <v>4256252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7143000</v>
      </c>
      <c r="Q42" s="113">
        <f t="shared" si="20"/>
        <v>4256252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40.957568807339449</v>
      </c>
      <c r="U42" s="60">
        <f>IF((+$E37+$E40) =0,0,(Q42   /(+$E37+$E40) )*100)</f>
        <v>24.405114678899082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107206000</v>
      </c>
      <c r="C69" s="120">
        <f>SUM(C9:C16,C19:C25,C28:C31,C34,C37:C41,C44:C54,C57:C60,C63:C67)</f>
        <v>0</v>
      </c>
      <c r="D69" s="120"/>
      <c r="E69" s="120">
        <f t="shared" si="35"/>
        <v>107206000</v>
      </c>
      <c r="F69" s="121">
        <f t="shared" ref="F69:O69" si="43">SUM(F9:F16,F19:F25,F28:F31,F34,F37:F41,F44:F54,F57:F60,F63:F67)</f>
        <v>105424000</v>
      </c>
      <c r="G69" s="122">
        <f t="shared" si="43"/>
        <v>22815000</v>
      </c>
      <c r="H69" s="121">
        <f t="shared" si="43"/>
        <v>1973000</v>
      </c>
      <c r="I69" s="122">
        <f t="shared" si="43"/>
        <v>2992412</v>
      </c>
      <c r="J69" s="121">
        <f t="shared" si="43"/>
        <v>13920000</v>
      </c>
      <c r="K69" s="122">
        <f t="shared" si="43"/>
        <v>5420178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15893000</v>
      </c>
      <c r="Q69" s="122">
        <f t="shared" si="37"/>
        <v>8412590</v>
      </c>
      <c r="R69" s="67">
        <f t="shared" si="38"/>
        <v>605.52458185504315</v>
      </c>
      <c r="S69" s="68">
        <f t="shared" si="39"/>
        <v>81.130740018419928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39.160753006110781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20.728834023260397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39723000</v>
      </c>
      <c r="C71" s="108"/>
      <c r="D71" s="108"/>
      <c r="E71" s="108">
        <f>$B71      +$C71      +$D71</f>
        <v>39723000</v>
      </c>
      <c r="F71" s="109">
        <v>39723000</v>
      </c>
      <c r="G71" s="110">
        <v>33861000</v>
      </c>
      <c r="H71" s="109">
        <v>8512000</v>
      </c>
      <c r="I71" s="110">
        <v>9846667</v>
      </c>
      <c r="J71" s="109">
        <v>16102000</v>
      </c>
      <c r="K71" s="110">
        <v>5781839</v>
      </c>
      <c r="L71" s="109"/>
      <c r="M71" s="110"/>
      <c r="N71" s="109"/>
      <c r="O71" s="110"/>
      <c r="P71" s="109">
        <f>$H71      +$J71      +$L71      +$N71</f>
        <v>24614000</v>
      </c>
      <c r="Q71" s="110">
        <f>$I71      +$K71      +$M71      +$O71</f>
        <v>15628506</v>
      </c>
      <c r="R71" s="54">
        <f>IF(($H71      =0),0,((($J71      -$H71      )/$H71      )*100))</f>
        <v>89.168233082706777</v>
      </c>
      <c r="S71" s="55">
        <f>IF(($I71      =0),0,((($K71      -$I71      )/$I71      )*100))</f>
        <v>-41.281257911941168</v>
      </c>
      <c r="T71" s="54">
        <f>IF(($E71      =0),0,(($P71      /$E71      )*100))</f>
        <v>61.964101402210304</v>
      </c>
      <c r="U71" s="56">
        <f>IF(($E71      =0),0,(($Q71      /$E71      )*100))</f>
        <v>39.343720262820028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39723000</v>
      </c>
      <c r="C73" s="117">
        <f>SUM(C71:C72)</f>
        <v>0</v>
      </c>
      <c r="D73" s="117"/>
      <c r="E73" s="117">
        <f>$B73      +$C73      +$D73</f>
        <v>39723000</v>
      </c>
      <c r="F73" s="118">
        <f t="shared" ref="F73:O73" si="44">SUM(F71:F72)</f>
        <v>39723000</v>
      </c>
      <c r="G73" s="119">
        <f t="shared" si="44"/>
        <v>33861000</v>
      </c>
      <c r="H73" s="118">
        <f t="shared" si="44"/>
        <v>8512000</v>
      </c>
      <c r="I73" s="119">
        <f t="shared" si="44"/>
        <v>9846667</v>
      </c>
      <c r="J73" s="118">
        <f t="shared" si="44"/>
        <v>16102000</v>
      </c>
      <c r="K73" s="119">
        <f t="shared" si="44"/>
        <v>5781839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24614000</v>
      </c>
      <c r="Q73" s="119">
        <f>$I73      +$K73      +$M73      +$O73</f>
        <v>15628506</v>
      </c>
      <c r="R73" s="63">
        <f>IF(($H73      =0),0,((($J73      -$H73      )/$H73      )*100))</f>
        <v>89.168233082706777</v>
      </c>
      <c r="S73" s="64">
        <f>IF(($I73      =0),0,((($K73      -$I73      )/$I73      )*100))</f>
        <v>-41.281257911941168</v>
      </c>
      <c r="T73" s="63">
        <f>IF(($E71      =0),0,(($P71      /$E71      )*100))</f>
        <v>61.964101402210304</v>
      </c>
      <c r="U73" s="65">
        <f>IF($E71   =0,0,($Q71   /$E71 )*100)</f>
        <v>39.343720262820028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39723000</v>
      </c>
      <c r="C74" s="120">
        <f>SUM(C71:C72)</f>
        <v>0</v>
      </c>
      <c r="D74" s="120"/>
      <c r="E74" s="120">
        <f>$B74      +$C74      +$D74</f>
        <v>39723000</v>
      </c>
      <c r="F74" s="121">
        <f t="shared" ref="F74:O74" si="45">SUM(F71:F72)</f>
        <v>39723000</v>
      </c>
      <c r="G74" s="122">
        <f t="shared" si="45"/>
        <v>33861000</v>
      </c>
      <c r="H74" s="121">
        <f t="shared" si="45"/>
        <v>8512000</v>
      </c>
      <c r="I74" s="122">
        <f t="shared" si="45"/>
        <v>9846667</v>
      </c>
      <c r="J74" s="121">
        <f t="shared" si="45"/>
        <v>16102000</v>
      </c>
      <c r="K74" s="122">
        <f t="shared" si="45"/>
        <v>5781839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24614000</v>
      </c>
      <c r="Q74" s="122">
        <f>$I74      +$K74      +$M74      +$O74</f>
        <v>15628506</v>
      </c>
      <c r="R74" s="67">
        <f>IF(($H74      =0),0,((($J74      -$H74      )/$H74      )*100))</f>
        <v>89.168233082706777</v>
      </c>
      <c r="S74" s="68">
        <f>IF(($I74      =0),0,((($K74      -$I74      )/$I74      )*100))</f>
        <v>-41.281257911941168</v>
      </c>
      <c r="T74" s="67">
        <f>IF(($E71      =0),0,(($P71      /$E71      )*100))</f>
        <v>61.964101402210304</v>
      </c>
      <c r="U74" s="71">
        <f>IF($E71   =0,0,($Q71   /$E71 )*100)</f>
        <v>39.343720262820028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146929000</v>
      </c>
      <c r="C75" s="120">
        <f>SUM(C9:C16,C19:C25,C28:C31,C34,C37:C41,C44:C54,C57:C60,C63:C67,C71:C72)</f>
        <v>0</v>
      </c>
      <c r="D75" s="120"/>
      <c r="E75" s="120">
        <f>$B75      +$C75      +$D75</f>
        <v>146929000</v>
      </c>
      <c r="F75" s="121">
        <f t="shared" ref="F75:O75" si="46">SUM(F9:F16,F19:F25,F28:F31,F34,F37:F41,F44:F54,F57:F60,F63:F67,F71:F72)</f>
        <v>145147000</v>
      </c>
      <c r="G75" s="122">
        <f t="shared" si="46"/>
        <v>56676000</v>
      </c>
      <c r="H75" s="121">
        <f t="shared" si="46"/>
        <v>10485000</v>
      </c>
      <c r="I75" s="122">
        <f t="shared" si="46"/>
        <v>12839079</v>
      </c>
      <c r="J75" s="121">
        <f t="shared" si="46"/>
        <v>30022000</v>
      </c>
      <c r="K75" s="122">
        <f t="shared" si="46"/>
        <v>11202017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40507000</v>
      </c>
      <c r="Q75" s="122">
        <f>$I75      +$K75      +$M75      +$O75</f>
        <v>24041096</v>
      </c>
      <c r="R75" s="67">
        <f>IF(($H75      =0),0,((($J75      -$H75      )/$H75      )*100))</f>
        <v>186.33285646161181</v>
      </c>
      <c r="S75" s="68">
        <f>IF(($I75      =0),0,((($K75      -$I75      )/$I75      )*100))</f>
        <v>-12.750618638611073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50.440185787042225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29.936488724519656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M8PyatLFKvR+Ro7Wn7KKBHUAHnxd9UJjMk8qj2q2mTkgcDtjytwUvpwElnKJQZz5s0JGpVyStmi4edaAiEWGA==" saltValue="hRwru4DVmthCxwYMOpyh9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80000</v>
      </c>
      <c r="I10" s="110">
        <v>186208</v>
      </c>
      <c r="J10" s="109">
        <v>452000</v>
      </c>
      <c r="K10" s="110">
        <v>1348787</v>
      </c>
      <c r="L10" s="109"/>
      <c r="M10" s="110"/>
      <c r="N10" s="109"/>
      <c r="O10" s="110"/>
      <c r="P10" s="109">
        <f t="shared" ref="P10:P17" si="1">$H10      +$J10      +$L10      +$N10</f>
        <v>532000</v>
      </c>
      <c r="Q10" s="110">
        <f t="shared" ref="Q10:Q17" si="2">$I10      +$K10      +$M10      +$O10</f>
        <v>1534995</v>
      </c>
      <c r="R10" s="54">
        <f t="shared" ref="R10:R17" si="3">IF(($H10      =0),0,((($J10      -$H10      )/$H10      )*100))</f>
        <v>465.00000000000006</v>
      </c>
      <c r="S10" s="55">
        <f t="shared" ref="S10:S17" si="4">IF(($I10      =0),0,((($K10      -$I10      )/$I10      )*100))</f>
        <v>624.34428166351609</v>
      </c>
      <c r="T10" s="54">
        <f t="shared" ref="T10:T16" si="5">IF(($E10      =0),0,(($P10      /$E10      )*100))</f>
        <v>17.733333333333334</v>
      </c>
      <c r="U10" s="56">
        <f t="shared" ref="U10:U16" si="6">IF(($E10      =0),0,(($Q10      /$E10      )*100))</f>
        <v>51.166500000000006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80000</v>
      </c>
      <c r="I17" s="113">
        <f t="shared" si="7"/>
        <v>186208</v>
      </c>
      <c r="J17" s="112">
        <f t="shared" si="7"/>
        <v>452000</v>
      </c>
      <c r="K17" s="113">
        <f t="shared" si="7"/>
        <v>1348787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532000</v>
      </c>
      <c r="Q17" s="113">
        <f t="shared" si="2"/>
        <v>1534995</v>
      </c>
      <c r="R17" s="58">
        <f t="shared" si="3"/>
        <v>465.00000000000006</v>
      </c>
      <c r="S17" s="59">
        <f t="shared" si="4"/>
        <v>624.34428166351609</v>
      </c>
      <c r="T17" s="58">
        <f>IF((SUM($E9:$E14))=0,0,(P17/(SUM($E9:$E14))*100))</f>
        <v>17.733333333333334</v>
      </c>
      <c r="U17" s="60">
        <f>IF((SUM($E9:$E14))=0,0,(Q17/(SUM($E9:$E14))*100))</f>
        <v>51.166500000000006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15256000</v>
      </c>
      <c r="C23" s="108"/>
      <c r="D23" s="108"/>
      <c r="E23" s="108">
        <f t="shared" si="8"/>
        <v>15256000</v>
      </c>
      <c r="F23" s="109">
        <v>15256000</v>
      </c>
      <c r="G23" s="110">
        <v>7780000</v>
      </c>
      <c r="H23" s="109">
        <v>4448000</v>
      </c>
      <c r="I23" s="110">
        <v>4569726</v>
      </c>
      <c r="J23" s="109">
        <v>3208000</v>
      </c>
      <c r="K23" s="110">
        <v>4680606</v>
      </c>
      <c r="L23" s="109"/>
      <c r="M23" s="110"/>
      <c r="N23" s="109"/>
      <c r="O23" s="110"/>
      <c r="P23" s="109">
        <f t="shared" si="9"/>
        <v>7656000</v>
      </c>
      <c r="Q23" s="110">
        <f t="shared" si="10"/>
        <v>9250332</v>
      </c>
      <c r="R23" s="54">
        <f t="shared" si="11"/>
        <v>-27.877697841726619</v>
      </c>
      <c r="S23" s="55">
        <f t="shared" si="12"/>
        <v>2.426403683721956</v>
      </c>
      <c r="T23" s="54">
        <f t="shared" si="13"/>
        <v>50.183534347142114</v>
      </c>
      <c r="U23" s="56">
        <f t="shared" si="14"/>
        <v>60.634058730991079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15256000</v>
      </c>
      <c r="C26" s="111">
        <f>SUM(C19:C25)</f>
        <v>0</v>
      </c>
      <c r="D26" s="111"/>
      <c r="E26" s="111">
        <f t="shared" si="8"/>
        <v>15256000</v>
      </c>
      <c r="F26" s="112">
        <f t="shared" ref="F26:O26" si="15">SUM(F19:F25)</f>
        <v>15256000</v>
      </c>
      <c r="G26" s="113">
        <f t="shared" si="15"/>
        <v>7780000</v>
      </c>
      <c r="H26" s="112">
        <f t="shared" si="15"/>
        <v>4448000</v>
      </c>
      <c r="I26" s="113">
        <f t="shared" si="15"/>
        <v>4569726</v>
      </c>
      <c r="J26" s="112">
        <f t="shared" si="15"/>
        <v>3208000</v>
      </c>
      <c r="K26" s="113">
        <f t="shared" si="15"/>
        <v>4680606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7656000</v>
      </c>
      <c r="Q26" s="113">
        <f t="shared" si="10"/>
        <v>9250332</v>
      </c>
      <c r="R26" s="58">
        <f t="shared" si="11"/>
        <v>-27.877697841726619</v>
      </c>
      <c r="S26" s="59">
        <f t="shared" si="12"/>
        <v>2.426403683721956</v>
      </c>
      <c r="T26" s="58">
        <f>IF(($E26-$E21-$E25)   =0,0,($P26   /($E26-$E21-$E25)   )*100)</f>
        <v>50.183534347142114</v>
      </c>
      <c r="U26" s="60">
        <f>IF(($E26-$E21-$E25)   =0,0,($Q26   /($E26-$E21-$E25)   )*100)</f>
        <v>60.634058730991079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1616000</v>
      </c>
      <c r="C34" s="108"/>
      <c r="D34" s="108"/>
      <c r="E34" s="108">
        <f>$B34      +$C34      +$D34</f>
        <v>1616000</v>
      </c>
      <c r="F34" s="109">
        <v>1616000</v>
      </c>
      <c r="G34" s="110">
        <v>1131000</v>
      </c>
      <c r="H34" s="109">
        <v>404000</v>
      </c>
      <c r="I34" s="110">
        <v>415274</v>
      </c>
      <c r="J34" s="109">
        <v>397000</v>
      </c>
      <c r="K34" s="110">
        <v>396825</v>
      </c>
      <c r="L34" s="109"/>
      <c r="M34" s="110"/>
      <c r="N34" s="109"/>
      <c r="O34" s="110"/>
      <c r="P34" s="109">
        <f>$H34      +$J34      +$L34      +$N34</f>
        <v>801000</v>
      </c>
      <c r="Q34" s="110">
        <f>$I34      +$K34      +$M34      +$O34</f>
        <v>812099</v>
      </c>
      <c r="R34" s="54">
        <f>IF(($H34      =0),0,((($J34      -$H34      )/$H34      )*100))</f>
        <v>-1.7326732673267329</v>
      </c>
      <c r="S34" s="55">
        <f>IF(($I34      =0),0,((($K34      -$I34      )/$I34      )*100))</f>
        <v>-4.4426089762421919</v>
      </c>
      <c r="T34" s="54">
        <f>IF(($E34      =0),0,(($P34      /$E34      )*100))</f>
        <v>49.566831683168317</v>
      </c>
      <c r="U34" s="56">
        <f>IF(($E34      =0),0,(($Q34      /$E34      )*100))</f>
        <v>50.253650990099011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1616000</v>
      </c>
      <c r="C35" s="111">
        <f>C34</f>
        <v>0</v>
      </c>
      <c r="D35" s="111"/>
      <c r="E35" s="111">
        <f>$B35      +$C35      +$D35</f>
        <v>1616000</v>
      </c>
      <c r="F35" s="112">
        <f t="shared" ref="F35:O35" si="17">F34</f>
        <v>1616000</v>
      </c>
      <c r="G35" s="113">
        <f t="shared" si="17"/>
        <v>1131000</v>
      </c>
      <c r="H35" s="112">
        <f t="shared" si="17"/>
        <v>404000</v>
      </c>
      <c r="I35" s="113">
        <f t="shared" si="17"/>
        <v>415274</v>
      </c>
      <c r="J35" s="112">
        <f t="shared" si="17"/>
        <v>397000</v>
      </c>
      <c r="K35" s="113">
        <f t="shared" si="17"/>
        <v>396825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801000</v>
      </c>
      <c r="Q35" s="113">
        <f>$I35      +$K35      +$M35      +$O35</f>
        <v>812099</v>
      </c>
      <c r="R35" s="58">
        <f>IF(($H35      =0),0,((($J35      -$H35      )/$H35      )*100))</f>
        <v>-1.7326732673267329</v>
      </c>
      <c r="S35" s="59">
        <f>IF(($I35      =0),0,((($K35      -$I35      )/$I35      )*100))</f>
        <v>-4.4426089762421919</v>
      </c>
      <c r="T35" s="58">
        <f>IF($E35   =0,0,($P35   /$E35   )*100)</f>
        <v>49.566831683168317</v>
      </c>
      <c r="U35" s="60">
        <f>IF($E35   =0,0,($Q35   /$E35   )*100)</f>
        <v>50.253650990099011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12297000</v>
      </c>
      <c r="C37" s="108"/>
      <c r="D37" s="108"/>
      <c r="E37" s="108">
        <f t="shared" ref="E37:E42" si="18">$B37      +$C37      +$D37</f>
        <v>12297000</v>
      </c>
      <c r="F37" s="109">
        <v>12297000</v>
      </c>
      <c r="G37" s="110">
        <v>6763000</v>
      </c>
      <c r="H37" s="109">
        <v>1922000</v>
      </c>
      <c r="I37" s="110">
        <v>1437821</v>
      </c>
      <c r="J37" s="109">
        <v>3079000</v>
      </c>
      <c r="K37" s="110">
        <v>3675771</v>
      </c>
      <c r="L37" s="109"/>
      <c r="M37" s="110"/>
      <c r="N37" s="109"/>
      <c r="O37" s="110"/>
      <c r="P37" s="109">
        <f t="shared" ref="P37:P42" si="19">$H37      +$J37      +$L37      +$N37</f>
        <v>5001000</v>
      </c>
      <c r="Q37" s="110">
        <f t="shared" ref="Q37:Q42" si="20">$I37      +$K37      +$M37      +$O37</f>
        <v>5113592</v>
      </c>
      <c r="R37" s="54">
        <f t="shared" ref="R37:R42" si="21">IF(($H37      =0),0,((($J37      -$H37      )/$H37      )*100))</f>
        <v>60.197710718002085</v>
      </c>
      <c r="S37" s="55">
        <f t="shared" ref="S37:S42" si="22">IF(($I37      =0),0,((($K37      -$I37      )/$I37      )*100))</f>
        <v>155.64872122468651</v>
      </c>
      <c r="T37" s="54">
        <f t="shared" ref="T37:T41" si="23">IF(($E37      =0),0,(($P37      /$E37      )*100))</f>
        <v>40.668455720907538</v>
      </c>
      <c r="U37" s="56">
        <f t="shared" ref="U37:U41" si="24">IF(($E37      =0),0,(($Q37      /$E37      )*100))</f>
        <v>41.584061153126775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9660000</v>
      </c>
      <c r="C38" s="108"/>
      <c r="D38" s="108"/>
      <c r="E38" s="108">
        <f t="shared" si="18"/>
        <v>9660000</v>
      </c>
      <c r="F38" s="109">
        <v>8783000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3000000</v>
      </c>
      <c r="C40" s="108"/>
      <c r="D40" s="108"/>
      <c r="E40" s="108">
        <f t="shared" si="18"/>
        <v>3000000</v>
      </c>
      <c r="F40" s="109">
        <v>3000000</v>
      </c>
      <c r="G40" s="110">
        <v>2000000</v>
      </c>
      <c r="H40" s="109"/>
      <c r="I40" s="110">
        <v>1677815</v>
      </c>
      <c r="J40" s="109">
        <v>1194000</v>
      </c>
      <c r="K40" s="110">
        <v>316185</v>
      </c>
      <c r="L40" s="109"/>
      <c r="M40" s="110"/>
      <c r="N40" s="109"/>
      <c r="O40" s="110"/>
      <c r="P40" s="109">
        <f t="shared" si="19"/>
        <v>1194000</v>
      </c>
      <c r="Q40" s="110">
        <f t="shared" si="20"/>
        <v>1994000</v>
      </c>
      <c r="R40" s="54">
        <f t="shared" si="21"/>
        <v>0</v>
      </c>
      <c r="S40" s="55">
        <f t="shared" si="22"/>
        <v>-81.154954509287379</v>
      </c>
      <c r="T40" s="54">
        <f t="shared" si="23"/>
        <v>39.800000000000004</v>
      </c>
      <c r="U40" s="56">
        <f t="shared" si="24"/>
        <v>66.466666666666669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24957000</v>
      </c>
      <c r="C42" s="111">
        <f>SUM(C37:C41)</f>
        <v>0</v>
      </c>
      <c r="D42" s="111"/>
      <c r="E42" s="111">
        <f t="shared" si="18"/>
        <v>24957000</v>
      </c>
      <c r="F42" s="112">
        <f t="shared" ref="F42:O42" si="25">SUM(F37:F41)</f>
        <v>24080000</v>
      </c>
      <c r="G42" s="113">
        <f t="shared" si="25"/>
        <v>8763000</v>
      </c>
      <c r="H42" s="112">
        <f t="shared" si="25"/>
        <v>1922000</v>
      </c>
      <c r="I42" s="113">
        <f t="shared" si="25"/>
        <v>3115636</v>
      </c>
      <c r="J42" s="112">
        <f t="shared" si="25"/>
        <v>4273000</v>
      </c>
      <c r="K42" s="113">
        <f t="shared" si="25"/>
        <v>3991956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6195000</v>
      </c>
      <c r="Q42" s="113">
        <f t="shared" si="20"/>
        <v>7107592</v>
      </c>
      <c r="R42" s="58">
        <f t="shared" si="21"/>
        <v>122.32049947970864</v>
      </c>
      <c r="S42" s="59">
        <f t="shared" si="22"/>
        <v>28.126520556316592</v>
      </c>
      <c r="T42" s="58">
        <f>IF((+$E37+$E40) =0,0,(P42   /(+$E37+$E40) )*100)</f>
        <v>40.498136889586192</v>
      </c>
      <c r="U42" s="60">
        <f>IF((+$E37+$E40) =0,0,(Q42   /(+$E37+$E40) )*100)</f>
        <v>46.463960253644501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44829000</v>
      </c>
      <c r="C69" s="120">
        <f>SUM(C9:C16,C19:C25,C28:C31,C34,C37:C41,C44:C54,C57:C60,C63:C67)</f>
        <v>0</v>
      </c>
      <c r="D69" s="120"/>
      <c r="E69" s="120">
        <f t="shared" si="35"/>
        <v>44829000</v>
      </c>
      <c r="F69" s="121">
        <f t="shared" ref="F69:O69" si="43">SUM(F9:F16,F19:F25,F28:F31,F34,F37:F41,F44:F54,F57:F60,F63:F67)</f>
        <v>43952000</v>
      </c>
      <c r="G69" s="122">
        <f t="shared" si="43"/>
        <v>20674000</v>
      </c>
      <c r="H69" s="121">
        <f t="shared" si="43"/>
        <v>6854000</v>
      </c>
      <c r="I69" s="122">
        <f t="shared" si="43"/>
        <v>8286844</v>
      </c>
      <c r="J69" s="121">
        <f t="shared" si="43"/>
        <v>8330000</v>
      </c>
      <c r="K69" s="122">
        <f t="shared" si="43"/>
        <v>10418174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15184000</v>
      </c>
      <c r="Q69" s="122">
        <f t="shared" si="37"/>
        <v>18705018</v>
      </c>
      <c r="R69" s="67">
        <f t="shared" si="38"/>
        <v>21.534870148818207</v>
      </c>
      <c r="S69" s="68">
        <f t="shared" si="39"/>
        <v>25.719441563036543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43.174386533594927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53.186095709289425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37021000</v>
      </c>
      <c r="C71" s="108"/>
      <c r="D71" s="108"/>
      <c r="E71" s="108">
        <f>$B71      +$C71      +$D71</f>
        <v>37021000</v>
      </c>
      <c r="F71" s="109">
        <v>37021000</v>
      </c>
      <c r="G71" s="110">
        <v>31836000</v>
      </c>
      <c r="H71" s="109">
        <v>12433000</v>
      </c>
      <c r="I71" s="110">
        <v>12447277</v>
      </c>
      <c r="J71" s="109">
        <v>11768000</v>
      </c>
      <c r="K71" s="110">
        <v>11962887</v>
      </c>
      <c r="L71" s="109"/>
      <c r="M71" s="110"/>
      <c r="N71" s="109"/>
      <c r="O71" s="110"/>
      <c r="P71" s="109">
        <f>$H71      +$J71      +$L71      +$N71</f>
        <v>24201000</v>
      </c>
      <c r="Q71" s="110">
        <f>$I71      +$K71      +$M71      +$O71</f>
        <v>24410164</v>
      </c>
      <c r="R71" s="54">
        <f>IF(($H71      =0),0,((($J71      -$H71      )/$H71      )*100))</f>
        <v>-5.3486688651170278</v>
      </c>
      <c r="S71" s="55">
        <f>IF(($I71      =0),0,((($K71      -$I71      )/$I71      )*100))</f>
        <v>-3.8915338672064577</v>
      </c>
      <c r="T71" s="54">
        <f>IF(($E71      =0),0,(($P71      /$E71      )*100))</f>
        <v>65.371005645444484</v>
      </c>
      <c r="U71" s="56">
        <f>IF(($E71      =0),0,(($Q71      /$E71      )*100))</f>
        <v>65.935993085005805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37021000</v>
      </c>
      <c r="C73" s="117">
        <f>SUM(C71:C72)</f>
        <v>0</v>
      </c>
      <c r="D73" s="117"/>
      <c r="E73" s="117">
        <f>$B73      +$C73      +$D73</f>
        <v>37021000</v>
      </c>
      <c r="F73" s="118">
        <f t="shared" ref="F73:O73" si="44">SUM(F71:F72)</f>
        <v>37021000</v>
      </c>
      <c r="G73" s="119">
        <f t="shared" si="44"/>
        <v>31836000</v>
      </c>
      <c r="H73" s="118">
        <f t="shared" si="44"/>
        <v>12433000</v>
      </c>
      <c r="I73" s="119">
        <f t="shared" si="44"/>
        <v>12447277</v>
      </c>
      <c r="J73" s="118">
        <f t="shared" si="44"/>
        <v>11768000</v>
      </c>
      <c r="K73" s="119">
        <f t="shared" si="44"/>
        <v>11962887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24201000</v>
      </c>
      <c r="Q73" s="119">
        <f>$I73      +$K73      +$M73      +$O73</f>
        <v>24410164</v>
      </c>
      <c r="R73" s="63">
        <f>IF(($H73      =0),0,((($J73      -$H73      )/$H73      )*100))</f>
        <v>-5.3486688651170278</v>
      </c>
      <c r="S73" s="64">
        <f>IF(($I73      =0),0,((($K73      -$I73      )/$I73      )*100))</f>
        <v>-3.8915338672064577</v>
      </c>
      <c r="T73" s="63">
        <f>IF(($E71      =0),0,(($P71      /$E71      )*100))</f>
        <v>65.371005645444484</v>
      </c>
      <c r="U73" s="65">
        <f>IF($E71   =0,0,($Q71   /$E71 )*100)</f>
        <v>65.935993085005805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37021000</v>
      </c>
      <c r="C74" s="120">
        <f>SUM(C71:C72)</f>
        <v>0</v>
      </c>
      <c r="D74" s="120"/>
      <c r="E74" s="120">
        <f>$B74      +$C74      +$D74</f>
        <v>37021000</v>
      </c>
      <c r="F74" s="121">
        <f t="shared" ref="F74:O74" si="45">SUM(F71:F72)</f>
        <v>37021000</v>
      </c>
      <c r="G74" s="122">
        <f t="shared" si="45"/>
        <v>31836000</v>
      </c>
      <c r="H74" s="121">
        <f t="shared" si="45"/>
        <v>12433000</v>
      </c>
      <c r="I74" s="122">
        <f t="shared" si="45"/>
        <v>12447277</v>
      </c>
      <c r="J74" s="121">
        <f t="shared" si="45"/>
        <v>11768000</v>
      </c>
      <c r="K74" s="122">
        <f t="shared" si="45"/>
        <v>11962887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24201000</v>
      </c>
      <c r="Q74" s="122">
        <f>$I74      +$K74      +$M74      +$O74</f>
        <v>24410164</v>
      </c>
      <c r="R74" s="67">
        <f>IF(($H74      =0),0,((($J74      -$H74      )/$H74      )*100))</f>
        <v>-5.3486688651170278</v>
      </c>
      <c r="S74" s="68">
        <f>IF(($I74      =0),0,((($K74      -$I74      )/$I74      )*100))</f>
        <v>-3.8915338672064577</v>
      </c>
      <c r="T74" s="67">
        <f>IF(($E71      =0),0,(($P71      /$E71      )*100))</f>
        <v>65.371005645444484</v>
      </c>
      <c r="U74" s="71">
        <f>IF($E71   =0,0,($Q71   /$E71 )*100)</f>
        <v>65.935993085005805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81850000</v>
      </c>
      <c r="C75" s="120">
        <f>SUM(C9:C16,C19:C25,C28:C31,C34,C37:C41,C44:C54,C57:C60,C63:C67,C71:C72)</f>
        <v>0</v>
      </c>
      <c r="D75" s="120"/>
      <c r="E75" s="120">
        <f>$B75      +$C75      +$D75</f>
        <v>81850000</v>
      </c>
      <c r="F75" s="121">
        <f t="shared" ref="F75:O75" si="46">SUM(F9:F16,F19:F25,F28:F31,F34,F37:F41,F44:F54,F57:F60,F63:F67,F71:F72)</f>
        <v>80973000</v>
      </c>
      <c r="G75" s="122">
        <f t="shared" si="46"/>
        <v>52510000</v>
      </c>
      <c r="H75" s="121">
        <f t="shared" si="46"/>
        <v>19287000</v>
      </c>
      <c r="I75" s="122">
        <f t="shared" si="46"/>
        <v>20734121</v>
      </c>
      <c r="J75" s="121">
        <f t="shared" si="46"/>
        <v>20098000</v>
      </c>
      <c r="K75" s="122">
        <f t="shared" si="46"/>
        <v>22381061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39385000</v>
      </c>
      <c r="Q75" s="122">
        <f>$I75      +$K75      +$M75      +$O75</f>
        <v>43115182</v>
      </c>
      <c r="R75" s="67">
        <f>IF(($H75      =0),0,((($J75      -$H75      )/$H75      )*100))</f>
        <v>4.2049048581946389</v>
      </c>
      <c r="S75" s="68">
        <f>IF(($I75      =0),0,((($K75      -$I75      )/$I75      )*100))</f>
        <v>7.9431387518188012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54.557417924920351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59.724590663526797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nswsRjhVszbOh2RCyKPzPLtls7zsETETkoe2uMFiu9eyczWJABJAwTJ80GO4cqM/H68iv0htkdz7jKjGK9VaOA==" saltValue="rjk1TYhV5p9oXqRPLUzth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2800000</v>
      </c>
      <c r="C10" s="108"/>
      <c r="D10" s="108"/>
      <c r="E10" s="108">
        <f t="shared" ref="E10:E17" si="0">$B10      +$C10      +$D10</f>
        <v>2800000</v>
      </c>
      <c r="F10" s="109">
        <v>2800000</v>
      </c>
      <c r="G10" s="110">
        <v>2800000</v>
      </c>
      <c r="H10" s="109">
        <v>359000</v>
      </c>
      <c r="I10" s="110">
        <v>404541</v>
      </c>
      <c r="J10" s="109">
        <v>1034000</v>
      </c>
      <c r="K10" s="110">
        <v>1253623</v>
      </c>
      <c r="L10" s="109"/>
      <c r="M10" s="110"/>
      <c r="N10" s="109"/>
      <c r="O10" s="110"/>
      <c r="P10" s="109">
        <f t="shared" ref="P10:P17" si="1">$H10      +$J10      +$L10      +$N10</f>
        <v>1393000</v>
      </c>
      <c r="Q10" s="110">
        <f t="shared" ref="Q10:Q17" si="2">$I10      +$K10      +$M10      +$O10</f>
        <v>1658164</v>
      </c>
      <c r="R10" s="54">
        <f t="shared" ref="R10:R17" si="3">IF(($H10      =0),0,((($J10      -$H10      )/$H10      )*100))</f>
        <v>188.02228412256267</v>
      </c>
      <c r="S10" s="55">
        <f t="shared" ref="S10:S17" si="4">IF(($I10      =0),0,((($K10      -$I10      )/$I10      )*100))</f>
        <v>209.88774932577908</v>
      </c>
      <c r="T10" s="54">
        <f t="shared" ref="T10:T16" si="5">IF(($E10      =0),0,(($P10      /$E10      )*100))</f>
        <v>49.75</v>
      </c>
      <c r="U10" s="56">
        <f t="shared" ref="U10:U16" si="6">IF(($E10      =0),0,(($Q10      /$E10      )*100))</f>
        <v>59.220142857142854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>
        <v>47000000</v>
      </c>
      <c r="C16" s="108"/>
      <c r="D16" s="108"/>
      <c r="E16" s="108">
        <f t="shared" si="0"/>
        <v>47000000</v>
      </c>
      <c r="F16" s="109">
        <v>47000000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49800000</v>
      </c>
      <c r="C17" s="111">
        <f>SUM(C9:C16)</f>
        <v>0</v>
      </c>
      <c r="D17" s="111"/>
      <c r="E17" s="111">
        <f t="shared" si="0"/>
        <v>49800000</v>
      </c>
      <c r="F17" s="112">
        <f t="shared" ref="F17:O17" si="7">SUM(F9:F16)</f>
        <v>49800000</v>
      </c>
      <c r="G17" s="113">
        <f t="shared" si="7"/>
        <v>2800000</v>
      </c>
      <c r="H17" s="112">
        <f t="shared" si="7"/>
        <v>359000</v>
      </c>
      <c r="I17" s="113">
        <f t="shared" si="7"/>
        <v>404541</v>
      </c>
      <c r="J17" s="112">
        <f t="shared" si="7"/>
        <v>1034000</v>
      </c>
      <c r="K17" s="113">
        <f t="shared" si="7"/>
        <v>1253623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1393000</v>
      </c>
      <c r="Q17" s="113">
        <f t="shared" si="2"/>
        <v>1658164</v>
      </c>
      <c r="R17" s="58">
        <f t="shared" si="3"/>
        <v>188.02228412256267</v>
      </c>
      <c r="S17" s="59">
        <f t="shared" si="4"/>
        <v>209.88774932577908</v>
      </c>
      <c r="T17" s="58">
        <f>IF((SUM($E9:$E14))=0,0,(P17/(SUM($E9:$E14))*100))</f>
        <v>49.75</v>
      </c>
      <c r="U17" s="60">
        <f>IF((SUM($E9:$E14))=0,0,(Q17/(SUM($E9:$E14))*100))</f>
        <v>59.220142857142854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8000000</v>
      </c>
      <c r="D22" s="108"/>
      <c r="E22" s="108">
        <f t="shared" si="8"/>
        <v>8000000</v>
      </c>
      <c r="F22" s="109">
        <v>8000000</v>
      </c>
      <c r="G22" s="110">
        <v>8000000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27416000</v>
      </c>
      <c r="C23" s="108"/>
      <c r="D23" s="108"/>
      <c r="E23" s="108">
        <f t="shared" si="8"/>
        <v>27416000</v>
      </c>
      <c r="F23" s="109">
        <v>27416000</v>
      </c>
      <c r="G23" s="110">
        <v>19739000</v>
      </c>
      <c r="H23" s="109"/>
      <c r="I23" s="110">
        <v>5318069</v>
      </c>
      <c r="J23" s="109">
        <v>13510000</v>
      </c>
      <c r="K23" s="110">
        <v>18182297</v>
      </c>
      <c r="L23" s="109"/>
      <c r="M23" s="110"/>
      <c r="N23" s="109"/>
      <c r="O23" s="110"/>
      <c r="P23" s="109">
        <f t="shared" si="9"/>
        <v>13510000</v>
      </c>
      <c r="Q23" s="110">
        <f t="shared" si="10"/>
        <v>23500366</v>
      </c>
      <c r="R23" s="54">
        <f t="shared" si="11"/>
        <v>0</v>
      </c>
      <c r="S23" s="55">
        <f t="shared" si="12"/>
        <v>241.8965981825358</v>
      </c>
      <c r="T23" s="54">
        <f t="shared" si="13"/>
        <v>49.277793988911583</v>
      </c>
      <c r="U23" s="56">
        <f t="shared" si="14"/>
        <v>85.717704989786981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27416000</v>
      </c>
      <c r="C26" s="111">
        <f>SUM(C19:C25)</f>
        <v>8000000</v>
      </c>
      <c r="D26" s="111"/>
      <c r="E26" s="111">
        <f t="shared" si="8"/>
        <v>35416000</v>
      </c>
      <c r="F26" s="112">
        <f t="shared" ref="F26:O26" si="15">SUM(F19:F25)</f>
        <v>35416000</v>
      </c>
      <c r="G26" s="113">
        <f t="shared" si="15"/>
        <v>27739000</v>
      </c>
      <c r="H26" s="112">
        <f t="shared" si="15"/>
        <v>0</v>
      </c>
      <c r="I26" s="113">
        <f t="shared" si="15"/>
        <v>5318069</v>
      </c>
      <c r="J26" s="112">
        <f t="shared" si="15"/>
        <v>13510000</v>
      </c>
      <c r="K26" s="113">
        <f t="shared" si="15"/>
        <v>18182297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13510000</v>
      </c>
      <c r="Q26" s="113">
        <f t="shared" si="10"/>
        <v>23500366</v>
      </c>
      <c r="R26" s="58">
        <f t="shared" si="11"/>
        <v>0</v>
      </c>
      <c r="S26" s="59">
        <f t="shared" si="12"/>
        <v>241.8965981825358</v>
      </c>
      <c r="T26" s="58">
        <f>IF(($E26-$E21-$E25)   =0,0,($P26   /($E26-$E21-$E25)   )*100)</f>
        <v>38.146600406595887</v>
      </c>
      <c r="U26" s="60">
        <f>IF(($E26-$E21-$E25)   =0,0,($Q26   /($E26-$E21-$E25)   )*100)</f>
        <v>66.35522362773888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3002000</v>
      </c>
      <c r="C34" s="108"/>
      <c r="D34" s="108"/>
      <c r="E34" s="108">
        <f>$B34      +$C34      +$D34</f>
        <v>3002000</v>
      </c>
      <c r="F34" s="109">
        <v>3002000</v>
      </c>
      <c r="G34" s="110">
        <v>2102000</v>
      </c>
      <c r="H34" s="109">
        <v>682000</v>
      </c>
      <c r="I34" s="110">
        <v>905852</v>
      </c>
      <c r="J34" s="109">
        <v>837000</v>
      </c>
      <c r="K34" s="110">
        <v>883810</v>
      </c>
      <c r="L34" s="109"/>
      <c r="M34" s="110"/>
      <c r="N34" s="109"/>
      <c r="O34" s="110"/>
      <c r="P34" s="109">
        <f>$H34      +$J34      +$L34      +$N34</f>
        <v>1519000</v>
      </c>
      <c r="Q34" s="110">
        <f>$I34      +$K34      +$M34      +$O34</f>
        <v>1789662</v>
      </c>
      <c r="R34" s="54">
        <f>IF(($H34      =0),0,((($J34      -$H34      )/$H34      )*100))</f>
        <v>22.727272727272727</v>
      </c>
      <c r="S34" s="55">
        <f>IF(($I34      =0),0,((($K34      -$I34      )/$I34      )*100))</f>
        <v>-2.4332893232006994</v>
      </c>
      <c r="T34" s="54">
        <f>IF(($E34      =0),0,(($P34      /$E34      )*100))</f>
        <v>50.599600266489006</v>
      </c>
      <c r="U34" s="56">
        <f>IF(($E34      =0),0,(($Q34      /$E34      )*100))</f>
        <v>59.615656229180544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3002000</v>
      </c>
      <c r="C35" s="111">
        <f>C34</f>
        <v>0</v>
      </c>
      <c r="D35" s="111"/>
      <c r="E35" s="111">
        <f>$B35      +$C35      +$D35</f>
        <v>3002000</v>
      </c>
      <c r="F35" s="112">
        <f t="shared" ref="F35:O35" si="17">F34</f>
        <v>3002000</v>
      </c>
      <c r="G35" s="113">
        <f t="shared" si="17"/>
        <v>2102000</v>
      </c>
      <c r="H35" s="112">
        <f t="shared" si="17"/>
        <v>682000</v>
      </c>
      <c r="I35" s="113">
        <f t="shared" si="17"/>
        <v>905852</v>
      </c>
      <c r="J35" s="112">
        <f t="shared" si="17"/>
        <v>837000</v>
      </c>
      <c r="K35" s="113">
        <f t="shared" si="17"/>
        <v>883810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1519000</v>
      </c>
      <c r="Q35" s="113">
        <f>$I35      +$K35      +$M35      +$O35</f>
        <v>1789662</v>
      </c>
      <c r="R35" s="58">
        <f>IF(($H35      =0),0,((($J35      -$H35      )/$H35      )*100))</f>
        <v>22.727272727272727</v>
      </c>
      <c r="S35" s="59">
        <f>IF(($I35      =0),0,((($K35      -$I35      )/$I35      )*100))</f>
        <v>-2.4332893232006994</v>
      </c>
      <c r="T35" s="58">
        <f>IF($E35   =0,0,($P35   /$E35   )*100)</f>
        <v>50.599600266489006</v>
      </c>
      <c r="U35" s="60">
        <f>IF($E35   =0,0,($Q35   /$E35   )*100)</f>
        <v>59.615656229180544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3129000</v>
      </c>
      <c r="C37" s="108"/>
      <c r="D37" s="108"/>
      <c r="E37" s="108">
        <f t="shared" ref="E37:E42" si="18">$B37      +$C37      +$D37</f>
        <v>3129000</v>
      </c>
      <c r="F37" s="109">
        <v>3129000</v>
      </c>
      <c r="G37" s="110">
        <v>1721000</v>
      </c>
      <c r="H37" s="109"/>
      <c r="I37" s="110"/>
      <c r="J37" s="109">
        <v>1406000</v>
      </c>
      <c r="K37" s="110">
        <v>1206900</v>
      </c>
      <c r="L37" s="109"/>
      <c r="M37" s="110"/>
      <c r="N37" s="109"/>
      <c r="O37" s="110"/>
      <c r="P37" s="109">
        <f t="shared" ref="P37:P42" si="19">$H37      +$J37      +$L37      +$N37</f>
        <v>1406000</v>
      </c>
      <c r="Q37" s="110">
        <f t="shared" ref="Q37:Q42" si="20">$I37      +$K37      +$M37      +$O37</f>
        <v>1206900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44.934483860658361</v>
      </c>
      <c r="U37" s="56">
        <f t="shared" ref="U37:U41" si="24">IF(($E37      =0),0,(($Q37      /$E37      )*100))</f>
        <v>38.571428571428577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23980000</v>
      </c>
      <c r="C38" s="108"/>
      <c r="D38" s="108"/>
      <c r="E38" s="108">
        <f t="shared" si="18"/>
        <v>23980000</v>
      </c>
      <c r="F38" s="109">
        <v>21803000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27109000</v>
      </c>
      <c r="C42" s="111">
        <f>SUM(C37:C41)</f>
        <v>0</v>
      </c>
      <c r="D42" s="111"/>
      <c r="E42" s="111">
        <f t="shared" si="18"/>
        <v>27109000</v>
      </c>
      <c r="F42" s="112">
        <f t="shared" ref="F42:O42" si="25">SUM(F37:F41)</f>
        <v>24932000</v>
      </c>
      <c r="G42" s="113">
        <f t="shared" si="25"/>
        <v>1721000</v>
      </c>
      <c r="H42" s="112">
        <f t="shared" si="25"/>
        <v>0</v>
      </c>
      <c r="I42" s="113">
        <f t="shared" si="25"/>
        <v>0</v>
      </c>
      <c r="J42" s="112">
        <f t="shared" si="25"/>
        <v>1406000</v>
      </c>
      <c r="K42" s="113">
        <f t="shared" si="25"/>
        <v>1206900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1406000</v>
      </c>
      <c r="Q42" s="113">
        <f t="shared" si="20"/>
        <v>1206900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44.934483860658361</v>
      </c>
      <c r="U42" s="60">
        <f>IF((+$E37+$E40) =0,0,(Q42   /(+$E37+$E40) )*100)</f>
        <v>38.571428571428577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107327000</v>
      </c>
      <c r="C69" s="120">
        <f>SUM(C9:C16,C19:C25,C28:C31,C34,C37:C41,C44:C54,C57:C60,C63:C67)</f>
        <v>8000000</v>
      </c>
      <c r="D69" s="120"/>
      <c r="E69" s="120">
        <f t="shared" si="35"/>
        <v>115327000</v>
      </c>
      <c r="F69" s="121">
        <f t="shared" ref="F69:O69" si="43">SUM(F9:F16,F19:F25,F28:F31,F34,F37:F41,F44:F54,F57:F60,F63:F67)</f>
        <v>113150000</v>
      </c>
      <c r="G69" s="122">
        <f t="shared" si="43"/>
        <v>34362000</v>
      </c>
      <c r="H69" s="121">
        <f t="shared" si="43"/>
        <v>1041000</v>
      </c>
      <c r="I69" s="122">
        <f t="shared" si="43"/>
        <v>6628462</v>
      </c>
      <c r="J69" s="121">
        <f t="shared" si="43"/>
        <v>16787000</v>
      </c>
      <c r="K69" s="122">
        <f t="shared" si="43"/>
        <v>21526630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17828000</v>
      </c>
      <c r="Q69" s="122">
        <f t="shared" si="37"/>
        <v>28155092</v>
      </c>
      <c r="R69" s="67">
        <f t="shared" si="38"/>
        <v>1512.5840537944284</v>
      </c>
      <c r="S69" s="68">
        <f t="shared" si="39"/>
        <v>224.76055531433988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40.201141001646107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63.488154779353735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48097000</v>
      </c>
      <c r="C71" s="108"/>
      <c r="D71" s="108"/>
      <c r="E71" s="108">
        <f>$B71      +$C71      +$D71</f>
        <v>48097000</v>
      </c>
      <c r="F71" s="109">
        <v>48097000</v>
      </c>
      <c r="G71" s="110">
        <v>42097000</v>
      </c>
      <c r="H71" s="109">
        <v>27089000</v>
      </c>
      <c r="I71" s="110">
        <v>15434983</v>
      </c>
      <c r="J71" s="109">
        <v>7333000</v>
      </c>
      <c r="K71" s="110">
        <v>18337987</v>
      </c>
      <c r="L71" s="109"/>
      <c r="M71" s="110"/>
      <c r="N71" s="109"/>
      <c r="O71" s="110"/>
      <c r="P71" s="109">
        <f>$H71      +$J71      +$L71      +$N71</f>
        <v>34422000</v>
      </c>
      <c r="Q71" s="110">
        <f>$I71      +$K71      +$M71      +$O71</f>
        <v>33772970</v>
      </c>
      <c r="R71" s="54">
        <f>IF(($H71      =0),0,((($J71      -$H71      )/$H71      )*100))</f>
        <v>-72.929971575178115</v>
      </c>
      <c r="S71" s="55">
        <f>IF(($I71      =0),0,((($K71      -$I71      )/$I71      )*100))</f>
        <v>18.807950744098651</v>
      </c>
      <c r="T71" s="54">
        <f>IF(($E71      =0),0,(($P71      /$E71      )*100))</f>
        <v>71.567873256128252</v>
      </c>
      <c r="U71" s="56">
        <f>IF(($E71      =0),0,(($Q71      /$E71      )*100))</f>
        <v>70.218454373453639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48097000</v>
      </c>
      <c r="C73" s="117">
        <f>SUM(C71:C72)</f>
        <v>0</v>
      </c>
      <c r="D73" s="117"/>
      <c r="E73" s="117">
        <f>$B73      +$C73      +$D73</f>
        <v>48097000</v>
      </c>
      <c r="F73" s="118">
        <f t="shared" ref="F73:O73" si="44">SUM(F71:F72)</f>
        <v>48097000</v>
      </c>
      <c r="G73" s="119">
        <f t="shared" si="44"/>
        <v>42097000</v>
      </c>
      <c r="H73" s="118">
        <f t="shared" si="44"/>
        <v>27089000</v>
      </c>
      <c r="I73" s="119">
        <f t="shared" si="44"/>
        <v>15434983</v>
      </c>
      <c r="J73" s="118">
        <f t="shared" si="44"/>
        <v>7333000</v>
      </c>
      <c r="K73" s="119">
        <f t="shared" si="44"/>
        <v>18337987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34422000</v>
      </c>
      <c r="Q73" s="119">
        <f>$I73      +$K73      +$M73      +$O73</f>
        <v>33772970</v>
      </c>
      <c r="R73" s="63">
        <f>IF(($H73      =0),0,((($J73      -$H73      )/$H73      )*100))</f>
        <v>-72.929971575178115</v>
      </c>
      <c r="S73" s="64">
        <f>IF(($I73      =0),0,((($K73      -$I73      )/$I73      )*100))</f>
        <v>18.807950744098651</v>
      </c>
      <c r="T73" s="63">
        <f>IF(($E71      =0),0,(($P71      /$E71      )*100))</f>
        <v>71.567873256128252</v>
      </c>
      <c r="U73" s="65">
        <f>IF($E71   =0,0,($Q71   /$E71 )*100)</f>
        <v>70.218454373453639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48097000</v>
      </c>
      <c r="C74" s="120">
        <f>SUM(C71:C72)</f>
        <v>0</v>
      </c>
      <c r="D74" s="120"/>
      <c r="E74" s="120">
        <f>$B74      +$C74      +$D74</f>
        <v>48097000</v>
      </c>
      <c r="F74" s="121">
        <f t="shared" ref="F74:O74" si="45">SUM(F71:F72)</f>
        <v>48097000</v>
      </c>
      <c r="G74" s="122">
        <f t="shared" si="45"/>
        <v>42097000</v>
      </c>
      <c r="H74" s="121">
        <f t="shared" si="45"/>
        <v>27089000</v>
      </c>
      <c r="I74" s="122">
        <f t="shared" si="45"/>
        <v>15434983</v>
      </c>
      <c r="J74" s="121">
        <f t="shared" si="45"/>
        <v>7333000</v>
      </c>
      <c r="K74" s="122">
        <f t="shared" si="45"/>
        <v>18337987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34422000</v>
      </c>
      <c r="Q74" s="122">
        <f>$I74      +$K74      +$M74      +$O74</f>
        <v>33772970</v>
      </c>
      <c r="R74" s="67">
        <f>IF(($H74      =0),0,((($J74      -$H74      )/$H74      )*100))</f>
        <v>-72.929971575178115</v>
      </c>
      <c r="S74" s="68">
        <f>IF(($I74      =0),0,((($K74      -$I74      )/$I74      )*100))</f>
        <v>18.807950744098651</v>
      </c>
      <c r="T74" s="67">
        <f>IF(($E71      =0),0,(($P71      /$E71      )*100))</f>
        <v>71.567873256128252</v>
      </c>
      <c r="U74" s="71">
        <f>IF($E71   =0,0,($Q71   /$E71 )*100)</f>
        <v>70.218454373453639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155424000</v>
      </c>
      <c r="C75" s="120">
        <f>SUM(C9:C16,C19:C25,C28:C31,C34,C37:C41,C44:C54,C57:C60,C63:C67,C71:C72)</f>
        <v>8000000</v>
      </c>
      <c r="D75" s="120"/>
      <c r="E75" s="120">
        <f>$B75      +$C75      +$D75</f>
        <v>163424000</v>
      </c>
      <c r="F75" s="121">
        <f t="shared" ref="F75:O75" si="46">SUM(F9:F16,F19:F25,F28:F31,F34,F37:F41,F44:F54,F57:F60,F63:F67,F71:F72)</f>
        <v>161247000</v>
      </c>
      <c r="G75" s="122">
        <f t="shared" si="46"/>
        <v>76459000</v>
      </c>
      <c r="H75" s="121">
        <f t="shared" si="46"/>
        <v>28130000</v>
      </c>
      <c r="I75" s="122">
        <f t="shared" si="46"/>
        <v>22063445</v>
      </c>
      <c r="J75" s="121">
        <f t="shared" si="46"/>
        <v>24120000</v>
      </c>
      <c r="K75" s="122">
        <f t="shared" si="46"/>
        <v>39864617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52250000</v>
      </c>
      <c r="Q75" s="122">
        <f>$I75      +$K75      +$M75      +$O75</f>
        <v>61928062</v>
      </c>
      <c r="R75" s="67">
        <f>IF(($H75      =0),0,((($J75      -$H75      )/$H75      )*100))</f>
        <v>-14.255243512264487</v>
      </c>
      <c r="S75" s="68">
        <f>IF(($I75      =0),0,((($K75      -$I75      )/$I75      )*100))</f>
        <v>80.681743036955467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56.520704426463588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66.98981221063562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hS2xwTi+Sk7E+Oq/QMSmC91pZUjfBteWVI/SPcymBxNcaB3cB+npHcS7AdXYsYu25MbmYVxrqkrkSz0jEja5zA==" saltValue="O9uOpJwvcmiv0eeM9rAAq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131000</v>
      </c>
      <c r="I10" s="110">
        <v>129561</v>
      </c>
      <c r="J10" s="109">
        <v>84000</v>
      </c>
      <c r="K10" s="110">
        <v>126667</v>
      </c>
      <c r="L10" s="109"/>
      <c r="M10" s="110"/>
      <c r="N10" s="109"/>
      <c r="O10" s="110"/>
      <c r="P10" s="109">
        <f t="shared" ref="P10:P17" si="1">$H10      +$J10      +$L10      +$N10</f>
        <v>215000</v>
      </c>
      <c r="Q10" s="110">
        <f t="shared" ref="Q10:Q17" si="2">$I10      +$K10      +$M10      +$O10</f>
        <v>256228</v>
      </c>
      <c r="R10" s="54">
        <f t="shared" ref="R10:R17" si="3">IF(($H10      =0),0,((($J10      -$H10      )/$H10      )*100))</f>
        <v>-35.877862595419849</v>
      </c>
      <c r="S10" s="55">
        <f t="shared" ref="S10:S17" si="4">IF(($I10      =0),0,((($K10      -$I10      )/$I10      )*100))</f>
        <v>-2.2336968686564629</v>
      </c>
      <c r="T10" s="54">
        <f t="shared" ref="T10:T16" si="5">IF(($E10      =0),0,(($P10      /$E10      )*100))</f>
        <v>8.2692307692307683</v>
      </c>
      <c r="U10" s="56">
        <f t="shared" ref="U10:U16" si="6">IF(($E10      =0),0,(($Q10      /$E10      )*100))</f>
        <v>9.8549230769230771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131000</v>
      </c>
      <c r="I17" s="113">
        <f t="shared" si="7"/>
        <v>129561</v>
      </c>
      <c r="J17" s="112">
        <f t="shared" si="7"/>
        <v>84000</v>
      </c>
      <c r="K17" s="113">
        <f t="shared" si="7"/>
        <v>126667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215000</v>
      </c>
      <c r="Q17" s="113">
        <f t="shared" si="2"/>
        <v>256228</v>
      </c>
      <c r="R17" s="58">
        <f t="shared" si="3"/>
        <v>-35.877862595419849</v>
      </c>
      <c r="S17" s="59">
        <f t="shared" si="4"/>
        <v>-2.2336968686564629</v>
      </c>
      <c r="T17" s="58">
        <f>IF((SUM($E9:$E14))=0,0,(P17/(SUM($E9:$E14))*100))</f>
        <v>8.2692307692307683</v>
      </c>
      <c r="U17" s="60">
        <f>IF((SUM($E9:$E14))=0,0,(Q17/(SUM($E9:$E14))*100))</f>
        <v>9.8549230769230771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20000000</v>
      </c>
      <c r="D22" s="108"/>
      <c r="E22" s="108">
        <f t="shared" si="8"/>
        <v>20000000</v>
      </c>
      <c r="F22" s="109">
        <v>20000000</v>
      </c>
      <c r="G22" s="110">
        <v>20000000</v>
      </c>
      <c r="H22" s="109"/>
      <c r="I22" s="110"/>
      <c r="J22" s="109">
        <v>7548000</v>
      </c>
      <c r="K22" s="110">
        <v>6251473</v>
      </c>
      <c r="L22" s="109"/>
      <c r="M22" s="110"/>
      <c r="N22" s="109"/>
      <c r="O22" s="110"/>
      <c r="P22" s="109">
        <f t="shared" si="9"/>
        <v>7548000</v>
      </c>
      <c r="Q22" s="110">
        <f t="shared" si="10"/>
        <v>6251473</v>
      </c>
      <c r="R22" s="54">
        <f t="shared" si="11"/>
        <v>0</v>
      </c>
      <c r="S22" s="55">
        <f t="shared" si="12"/>
        <v>0</v>
      </c>
      <c r="T22" s="54">
        <f t="shared" si="13"/>
        <v>37.74</v>
      </c>
      <c r="U22" s="56">
        <f t="shared" si="14"/>
        <v>31.257364999999997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20000000</v>
      </c>
      <c r="D26" s="111"/>
      <c r="E26" s="111">
        <f t="shared" si="8"/>
        <v>20000000</v>
      </c>
      <c r="F26" s="112">
        <f t="shared" ref="F26:O26" si="15">SUM(F19:F25)</f>
        <v>20000000</v>
      </c>
      <c r="G26" s="113">
        <f t="shared" si="15"/>
        <v>20000000</v>
      </c>
      <c r="H26" s="112">
        <f t="shared" si="15"/>
        <v>0</v>
      </c>
      <c r="I26" s="113">
        <f t="shared" si="15"/>
        <v>0</v>
      </c>
      <c r="J26" s="112">
        <f t="shared" si="15"/>
        <v>7548000</v>
      </c>
      <c r="K26" s="113">
        <f t="shared" si="15"/>
        <v>6251473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7548000</v>
      </c>
      <c r="Q26" s="113">
        <f t="shared" si="10"/>
        <v>6251473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37.74</v>
      </c>
      <c r="U26" s="60">
        <f>IF(($E26-$E21-$E25)   =0,0,($Q26   /($E26-$E21-$E25)   )*100)</f>
        <v>31.257364999999997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3445000</v>
      </c>
      <c r="C31" s="108"/>
      <c r="D31" s="108"/>
      <c r="E31" s="108">
        <f>$B31      +$C31      +$D31</f>
        <v>3445000</v>
      </c>
      <c r="F31" s="109">
        <v>3445000</v>
      </c>
      <c r="G31" s="110">
        <v>2412000</v>
      </c>
      <c r="H31" s="109"/>
      <c r="I31" s="110"/>
      <c r="J31" s="109">
        <v>391000</v>
      </c>
      <c r="K31" s="110">
        <v>8931</v>
      </c>
      <c r="L31" s="109"/>
      <c r="M31" s="110"/>
      <c r="N31" s="109"/>
      <c r="O31" s="110"/>
      <c r="P31" s="109">
        <f>$H31      +$J31      +$L31      +$N31</f>
        <v>391000</v>
      </c>
      <c r="Q31" s="110">
        <f>$I31      +$K31      +$M31      +$O31</f>
        <v>8931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11.349782293178521</v>
      </c>
      <c r="U31" s="56">
        <f>IF(($E31      =0),0,(($Q31      /$E31      )*100))</f>
        <v>0.25924528301886796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3445000</v>
      </c>
      <c r="C32" s="111">
        <f>SUM(C28:C31)</f>
        <v>0</v>
      </c>
      <c r="D32" s="111"/>
      <c r="E32" s="111">
        <f>$B32      +$C32      +$D32</f>
        <v>3445000</v>
      </c>
      <c r="F32" s="112">
        <f t="shared" ref="F32:O32" si="16">SUM(F28:F31)</f>
        <v>3445000</v>
      </c>
      <c r="G32" s="113">
        <f t="shared" si="16"/>
        <v>2412000</v>
      </c>
      <c r="H32" s="112">
        <f t="shared" si="16"/>
        <v>0</v>
      </c>
      <c r="I32" s="113">
        <f t="shared" si="16"/>
        <v>0</v>
      </c>
      <c r="J32" s="112">
        <f t="shared" si="16"/>
        <v>391000</v>
      </c>
      <c r="K32" s="113">
        <f t="shared" si="16"/>
        <v>8931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391000</v>
      </c>
      <c r="Q32" s="113">
        <f>$I32      +$K32      +$M32      +$O32</f>
        <v>8931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11.349782293178521</v>
      </c>
      <c r="U32" s="60">
        <f>IF($E32   =0,0,($Q32   /$E32   )*100)</f>
        <v>0.25924528301886796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1513000</v>
      </c>
      <c r="C34" s="108"/>
      <c r="D34" s="108"/>
      <c r="E34" s="108">
        <f>$B34      +$C34      +$D34</f>
        <v>1513000</v>
      </c>
      <c r="F34" s="109">
        <v>1513000</v>
      </c>
      <c r="G34" s="110">
        <v>1059000</v>
      </c>
      <c r="H34" s="109">
        <v>378000</v>
      </c>
      <c r="I34" s="110">
        <v>476260</v>
      </c>
      <c r="J34" s="109">
        <v>639000</v>
      </c>
      <c r="K34" s="110">
        <v>452159</v>
      </c>
      <c r="L34" s="109"/>
      <c r="M34" s="110"/>
      <c r="N34" s="109"/>
      <c r="O34" s="110"/>
      <c r="P34" s="109">
        <f>$H34      +$J34      +$L34      +$N34</f>
        <v>1017000</v>
      </c>
      <c r="Q34" s="110">
        <f>$I34      +$K34      +$M34      +$O34</f>
        <v>928419</v>
      </c>
      <c r="R34" s="54">
        <f>IF(($H34      =0),0,((($J34      -$H34      )/$H34      )*100))</f>
        <v>69.047619047619051</v>
      </c>
      <c r="S34" s="55">
        <f>IF(($I34      =0),0,((($K34      -$I34      )/$I34      )*100))</f>
        <v>-5.060471171209004</v>
      </c>
      <c r="T34" s="54">
        <f>IF(($E34      =0),0,(($P34      /$E34      )*100))</f>
        <v>67.217448777263712</v>
      </c>
      <c r="U34" s="56">
        <f>IF(($E34      =0),0,(($Q34      /$E34      )*100))</f>
        <v>61.362789160608067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1513000</v>
      </c>
      <c r="C35" s="111">
        <f>C34</f>
        <v>0</v>
      </c>
      <c r="D35" s="111"/>
      <c r="E35" s="111">
        <f>$B35      +$C35      +$D35</f>
        <v>1513000</v>
      </c>
      <c r="F35" s="112">
        <f t="shared" ref="F35:O35" si="17">F34</f>
        <v>1513000</v>
      </c>
      <c r="G35" s="113">
        <f t="shared" si="17"/>
        <v>1059000</v>
      </c>
      <c r="H35" s="112">
        <f t="shared" si="17"/>
        <v>378000</v>
      </c>
      <c r="I35" s="113">
        <f t="shared" si="17"/>
        <v>476260</v>
      </c>
      <c r="J35" s="112">
        <f t="shared" si="17"/>
        <v>639000</v>
      </c>
      <c r="K35" s="113">
        <f t="shared" si="17"/>
        <v>452159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1017000</v>
      </c>
      <c r="Q35" s="113">
        <f>$I35      +$K35      +$M35      +$O35</f>
        <v>928419</v>
      </c>
      <c r="R35" s="58">
        <f>IF(($H35      =0),0,((($J35      -$H35      )/$H35      )*100))</f>
        <v>69.047619047619051</v>
      </c>
      <c r="S35" s="59">
        <f>IF(($I35      =0),0,((($K35      -$I35      )/$I35      )*100))</f>
        <v>-5.060471171209004</v>
      </c>
      <c r="T35" s="58">
        <f>IF($E35   =0,0,($P35   /$E35   )*100)</f>
        <v>67.217448777263712</v>
      </c>
      <c r="U35" s="60">
        <f>IF($E35   =0,0,($Q35   /$E35   )*100)</f>
        <v>61.362789160608067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89000000</v>
      </c>
      <c r="C46" s="108"/>
      <c r="D46" s="108"/>
      <c r="E46" s="108">
        <f t="shared" si="26"/>
        <v>89000000</v>
      </c>
      <c r="F46" s="109">
        <v>89000000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99616000</v>
      </c>
      <c r="C53" s="108"/>
      <c r="D53" s="108"/>
      <c r="E53" s="108">
        <f t="shared" si="26"/>
        <v>99616000</v>
      </c>
      <c r="F53" s="109">
        <v>99616000</v>
      </c>
      <c r="G53" s="110">
        <v>73712000</v>
      </c>
      <c r="H53" s="109">
        <v>14669000</v>
      </c>
      <c r="I53" s="110">
        <v>13528278</v>
      </c>
      <c r="J53" s="109">
        <v>30526000</v>
      </c>
      <c r="K53" s="110">
        <v>29624717</v>
      </c>
      <c r="L53" s="109"/>
      <c r="M53" s="110"/>
      <c r="N53" s="109"/>
      <c r="O53" s="110"/>
      <c r="P53" s="109">
        <f t="shared" si="27"/>
        <v>45195000</v>
      </c>
      <c r="Q53" s="110">
        <f t="shared" si="28"/>
        <v>43152995</v>
      </c>
      <c r="R53" s="54">
        <f t="shared" si="29"/>
        <v>108.09871156861408</v>
      </c>
      <c r="S53" s="55">
        <f t="shared" si="30"/>
        <v>118.98365039512051</v>
      </c>
      <c r="T53" s="54">
        <f t="shared" si="31"/>
        <v>45.369217796337935</v>
      </c>
      <c r="U53" s="56">
        <f t="shared" si="32"/>
        <v>43.319341270478638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188616000</v>
      </c>
      <c r="C55" s="111">
        <f>SUM(C44:C54)</f>
        <v>0</v>
      </c>
      <c r="D55" s="111"/>
      <c r="E55" s="111">
        <f t="shared" si="26"/>
        <v>188616000</v>
      </c>
      <c r="F55" s="112">
        <f t="shared" ref="F55:O55" si="33">SUM(F44:F54)</f>
        <v>188616000</v>
      </c>
      <c r="G55" s="113">
        <f t="shared" si="33"/>
        <v>73712000</v>
      </c>
      <c r="H55" s="112">
        <f t="shared" si="33"/>
        <v>14669000</v>
      </c>
      <c r="I55" s="113">
        <f t="shared" si="33"/>
        <v>13528278</v>
      </c>
      <c r="J55" s="112">
        <f t="shared" si="33"/>
        <v>30526000</v>
      </c>
      <c r="K55" s="113">
        <f t="shared" si="33"/>
        <v>29624717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45195000</v>
      </c>
      <c r="Q55" s="113">
        <f t="shared" si="28"/>
        <v>43152995</v>
      </c>
      <c r="R55" s="58">
        <f t="shared" si="29"/>
        <v>108.09871156861408</v>
      </c>
      <c r="S55" s="59">
        <f t="shared" si="30"/>
        <v>118.98365039512051</v>
      </c>
      <c r="T55" s="58">
        <f>IF((+$E45+$E47+$E49+$E50+$E53) =0,0,(P55   /(+$E45+$E47+$E49+$E50+$E53) )*100)</f>
        <v>45.369217796337935</v>
      </c>
      <c r="U55" s="60">
        <f>IF((+$E45+$E47+$E49+$E50+$E53) =0,0,(Q55   /(+$E45+$E47+$E49+$E50+$E53) )*100)</f>
        <v>43.319341270478638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196174000</v>
      </c>
      <c r="C69" s="120">
        <f>SUM(C9:C16,C19:C25,C28:C31,C34,C37:C41,C44:C54,C57:C60,C63:C67)</f>
        <v>20000000</v>
      </c>
      <c r="D69" s="120"/>
      <c r="E69" s="120">
        <f t="shared" si="35"/>
        <v>216174000</v>
      </c>
      <c r="F69" s="121">
        <f t="shared" ref="F69:O69" si="43">SUM(F9:F16,F19:F25,F28:F31,F34,F37:F41,F44:F54,F57:F60,F63:F67)</f>
        <v>216174000</v>
      </c>
      <c r="G69" s="122">
        <f t="shared" si="43"/>
        <v>99783000</v>
      </c>
      <c r="H69" s="121">
        <f t="shared" si="43"/>
        <v>15178000</v>
      </c>
      <c r="I69" s="122">
        <f t="shared" si="43"/>
        <v>14134099</v>
      </c>
      <c r="J69" s="121">
        <f t="shared" si="43"/>
        <v>39188000</v>
      </c>
      <c r="K69" s="122">
        <f t="shared" si="43"/>
        <v>36463947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54366000</v>
      </c>
      <c r="Q69" s="122">
        <f t="shared" si="37"/>
        <v>50598046</v>
      </c>
      <c r="R69" s="67">
        <f t="shared" si="38"/>
        <v>158.18948478060349</v>
      </c>
      <c r="S69" s="68">
        <f t="shared" si="39"/>
        <v>157.98564874917037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42.749304103039933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39.78647050497743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383204000</v>
      </c>
      <c r="C71" s="108"/>
      <c r="D71" s="108"/>
      <c r="E71" s="108">
        <f>$B71      +$C71      +$D71</f>
        <v>383204000</v>
      </c>
      <c r="F71" s="109">
        <v>383204000</v>
      </c>
      <c r="G71" s="110">
        <v>327554000</v>
      </c>
      <c r="H71" s="109">
        <v>152856000</v>
      </c>
      <c r="I71" s="110">
        <v>158610815</v>
      </c>
      <c r="J71" s="109">
        <v>25718000</v>
      </c>
      <c r="K71" s="110">
        <v>185308277</v>
      </c>
      <c r="L71" s="109"/>
      <c r="M71" s="110"/>
      <c r="N71" s="109"/>
      <c r="O71" s="110"/>
      <c r="P71" s="109">
        <f>$H71      +$J71      +$L71      +$N71</f>
        <v>178574000</v>
      </c>
      <c r="Q71" s="110">
        <f>$I71      +$K71      +$M71      +$O71</f>
        <v>343919092</v>
      </c>
      <c r="R71" s="54">
        <f>IF(($H71      =0),0,((($J71      -$H71      )/$H71      )*100))</f>
        <v>-83.17501439263097</v>
      </c>
      <c r="S71" s="55">
        <f>IF(($I71      =0),0,((($K71      -$I71      )/$I71      )*100))</f>
        <v>16.83205650257834</v>
      </c>
      <c r="T71" s="54">
        <f>IF(($E71      =0),0,(($P71      /$E71      )*100))</f>
        <v>46.600244256323002</v>
      </c>
      <c r="U71" s="56">
        <f>IF(($E71      =0),0,(($Q71      /$E71      )*100))</f>
        <v>89.74830429744992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>
        <v>128469000</v>
      </c>
      <c r="C72" s="108"/>
      <c r="D72" s="108"/>
      <c r="E72" s="108">
        <f>$B72      +$C72      +$D72</f>
        <v>128469000</v>
      </c>
      <c r="F72" s="109">
        <v>128469000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511673000</v>
      </c>
      <c r="C73" s="117">
        <f>SUM(C71:C72)</f>
        <v>0</v>
      </c>
      <c r="D73" s="117"/>
      <c r="E73" s="117">
        <f>$B73      +$C73      +$D73</f>
        <v>511673000</v>
      </c>
      <c r="F73" s="118">
        <f t="shared" ref="F73:O73" si="44">SUM(F71:F72)</f>
        <v>511673000</v>
      </c>
      <c r="G73" s="119">
        <f t="shared" si="44"/>
        <v>327554000</v>
      </c>
      <c r="H73" s="118">
        <f t="shared" si="44"/>
        <v>152856000</v>
      </c>
      <c r="I73" s="119">
        <f t="shared" si="44"/>
        <v>158610815</v>
      </c>
      <c r="J73" s="118">
        <f t="shared" si="44"/>
        <v>25718000</v>
      </c>
      <c r="K73" s="119">
        <f t="shared" si="44"/>
        <v>185308277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178574000</v>
      </c>
      <c r="Q73" s="119">
        <f>$I73      +$K73      +$M73      +$O73</f>
        <v>343919092</v>
      </c>
      <c r="R73" s="63">
        <f>IF(($H73      =0),0,((($J73      -$H73      )/$H73      )*100))</f>
        <v>-83.17501439263097</v>
      </c>
      <c r="S73" s="64">
        <f>IF(($I73      =0),0,((($K73      -$I73      )/$I73      )*100))</f>
        <v>16.83205650257834</v>
      </c>
      <c r="T73" s="63">
        <f>IF(($E71      =0),0,(($P71      /$E71      )*100))</f>
        <v>46.600244256323002</v>
      </c>
      <c r="U73" s="65">
        <f>IF($E71   =0,0,($Q71   /$E71 )*100)</f>
        <v>89.74830429744992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511673000</v>
      </c>
      <c r="C74" s="120">
        <f>SUM(C71:C72)</f>
        <v>0</v>
      </c>
      <c r="D74" s="120"/>
      <c r="E74" s="120">
        <f>$B74      +$C74      +$D74</f>
        <v>511673000</v>
      </c>
      <c r="F74" s="121">
        <f t="shared" ref="F74:O74" si="45">SUM(F71:F72)</f>
        <v>511673000</v>
      </c>
      <c r="G74" s="122">
        <f t="shared" si="45"/>
        <v>327554000</v>
      </c>
      <c r="H74" s="121">
        <f t="shared" si="45"/>
        <v>152856000</v>
      </c>
      <c r="I74" s="122">
        <f t="shared" si="45"/>
        <v>158610815</v>
      </c>
      <c r="J74" s="121">
        <f t="shared" si="45"/>
        <v>25718000</v>
      </c>
      <c r="K74" s="122">
        <f t="shared" si="45"/>
        <v>185308277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178574000</v>
      </c>
      <c r="Q74" s="122">
        <f>$I74      +$K74      +$M74      +$O74</f>
        <v>343919092</v>
      </c>
      <c r="R74" s="67">
        <f>IF(($H74      =0),0,((($J74      -$H74      )/$H74      )*100))</f>
        <v>-83.17501439263097</v>
      </c>
      <c r="S74" s="68">
        <f>IF(($I74      =0),0,((($K74      -$I74      )/$I74      )*100))</f>
        <v>16.83205650257834</v>
      </c>
      <c r="T74" s="67">
        <f>IF(($E71      =0),0,(($P71      /$E71      )*100))</f>
        <v>46.600244256323002</v>
      </c>
      <c r="U74" s="71">
        <f>IF($E71   =0,0,($Q71   /$E71 )*100)</f>
        <v>89.74830429744992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707847000</v>
      </c>
      <c r="C75" s="120">
        <f>SUM(C9:C16,C19:C25,C28:C31,C34,C37:C41,C44:C54,C57:C60,C63:C67,C71:C72)</f>
        <v>20000000</v>
      </c>
      <c r="D75" s="120"/>
      <c r="E75" s="120">
        <f>$B75      +$C75      +$D75</f>
        <v>727847000</v>
      </c>
      <c r="F75" s="121">
        <f t="shared" ref="F75:O75" si="46">SUM(F9:F16,F19:F25,F28:F31,F34,F37:F41,F44:F54,F57:F60,F63:F67,F71:F72)</f>
        <v>727847000</v>
      </c>
      <c r="G75" s="122">
        <f t="shared" si="46"/>
        <v>427337000</v>
      </c>
      <c r="H75" s="121">
        <f t="shared" si="46"/>
        <v>168034000</v>
      </c>
      <c r="I75" s="122">
        <f t="shared" si="46"/>
        <v>172744914</v>
      </c>
      <c r="J75" s="121">
        <f t="shared" si="46"/>
        <v>64906000</v>
      </c>
      <c r="K75" s="122">
        <f t="shared" si="46"/>
        <v>221772224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232940000</v>
      </c>
      <c r="Q75" s="122">
        <f>$I75      +$K75      +$M75      +$O75</f>
        <v>394517138</v>
      </c>
      <c r="R75" s="67">
        <f>IF(($H75      =0),0,((($J75      -$H75      )/$H75      )*100))</f>
        <v>-61.373293500124973</v>
      </c>
      <c r="S75" s="68">
        <f>IF(($I75      =0),0,((($K75      -$I75      )/$I75      )*100))</f>
        <v>28.381333415118664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45.640682004318364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77.299009361688789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y0cW5VHmtaAB2n9ZIZdWuO+CZTTrE9Q48HQ+r9qxkyeVo9yUAUjhcekJ4LGYwyrE5ntYht88aDH17qRTDCTMCw==" saltValue="thorh/neImuqKEKvWkEoJ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131000</v>
      </c>
      <c r="I10" s="110">
        <v>131682</v>
      </c>
      <c r="J10" s="109">
        <v>1832000</v>
      </c>
      <c r="K10" s="110">
        <v>1831722</v>
      </c>
      <c r="L10" s="109"/>
      <c r="M10" s="110"/>
      <c r="N10" s="109"/>
      <c r="O10" s="110"/>
      <c r="P10" s="109">
        <f t="shared" ref="P10:P17" si="1">$H10      +$J10      +$L10      +$N10</f>
        <v>1963000</v>
      </c>
      <c r="Q10" s="110">
        <f t="shared" ref="Q10:Q17" si="2">$I10      +$K10      +$M10      +$O10</f>
        <v>1963404</v>
      </c>
      <c r="R10" s="54">
        <f t="shared" ref="R10:R17" si="3">IF(($H10      =0),0,((($J10      -$H10      )/$H10      )*100))</f>
        <v>1298.4732824427481</v>
      </c>
      <c r="S10" s="55">
        <f t="shared" ref="S10:S17" si="4">IF(($I10      =0),0,((($K10      -$I10      )/$I10      )*100))</f>
        <v>1291.0192737048344</v>
      </c>
      <c r="T10" s="54">
        <f t="shared" ref="T10:T16" si="5">IF(($E10      =0),0,(($P10      /$E10      )*100))</f>
        <v>65.433333333333337</v>
      </c>
      <c r="U10" s="56">
        <f t="shared" ref="U10:U16" si="6">IF(($E10      =0),0,(($Q10      /$E10      )*100))</f>
        <v>65.44680000000001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131000</v>
      </c>
      <c r="I17" s="113">
        <f t="shared" si="7"/>
        <v>131682</v>
      </c>
      <c r="J17" s="112">
        <f t="shared" si="7"/>
        <v>1832000</v>
      </c>
      <c r="K17" s="113">
        <f t="shared" si="7"/>
        <v>1831722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1963000</v>
      </c>
      <c r="Q17" s="113">
        <f t="shared" si="2"/>
        <v>1963404</v>
      </c>
      <c r="R17" s="58">
        <f t="shared" si="3"/>
        <v>1298.4732824427481</v>
      </c>
      <c r="S17" s="59">
        <f t="shared" si="4"/>
        <v>1291.0192737048344</v>
      </c>
      <c r="T17" s="58">
        <f>IF((SUM($E9:$E14))=0,0,(P17/(SUM($E9:$E14))*100))</f>
        <v>65.433333333333337</v>
      </c>
      <c r="U17" s="60">
        <f>IF((SUM($E9:$E14))=0,0,(Q17/(SUM($E9:$E14))*100))</f>
        <v>65.44680000000001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8429000</v>
      </c>
      <c r="C23" s="108"/>
      <c r="D23" s="108"/>
      <c r="E23" s="108">
        <f t="shared" si="8"/>
        <v>8429000</v>
      </c>
      <c r="F23" s="109">
        <v>8429000</v>
      </c>
      <c r="G23" s="110">
        <v>2528000</v>
      </c>
      <c r="H23" s="109"/>
      <c r="I23" s="110">
        <v>1147971</v>
      </c>
      <c r="J23" s="109">
        <v>1700000</v>
      </c>
      <c r="K23" s="110">
        <v>1700000</v>
      </c>
      <c r="L23" s="109"/>
      <c r="M23" s="110"/>
      <c r="N23" s="109"/>
      <c r="O23" s="110"/>
      <c r="P23" s="109">
        <f t="shared" si="9"/>
        <v>1700000</v>
      </c>
      <c r="Q23" s="110">
        <f t="shared" si="10"/>
        <v>2847971</v>
      </c>
      <c r="R23" s="54">
        <f t="shared" si="11"/>
        <v>0</v>
      </c>
      <c r="S23" s="55">
        <f t="shared" si="12"/>
        <v>48.087364576282852</v>
      </c>
      <c r="T23" s="54">
        <f t="shared" si="13"/>
        <v>20.16846601020287</v>
      </c>
      <c r="U23" s="56">
        <f t="shared" si="14"/>
        <v>33.78776841855499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8429000</v>
      </c>
      <c r="C26" s="111">
        <f>SUM(C19:C25)</f>
        <v>0</v>
      </c>
      <c r="D26" s="111"/>
      <c r="E26" s="111">
        <f t="shared" si="8"/>
        <v>8429000</v>
      </c>
      <c r="F26" s="112">
        <f t="shared" ref="F26:O26" si="15">SUM(F19:F25)</f>
        <v>8429000</v>
      </c>
      <c r="G26" s="113">
        <f t="shared" si="15"/>
        <v>2528000</v>
      </c>
      <c r="H26" s="112">
        <f t="shared" si="15"/>
        <v>0</v>
      </c>
      <c r="I26" s="113">
        <f t="shared" si="15"/>
        <v>1147971</v>
      </c>
      <c r="J26" s="112">
        <f t="shared" si="15"/>
        <v>1700000</v>
      </c>
      <c r="K26" s="113">
        <f t="shared" si="15"/>
        <v>1700000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1700000</v>
      </c>
      <c r="Q26" s="113">
        <f t="shared" si="10"/>
        <v>2847971</v>
      </c>
      <c r="R26" s="58">
        <f t="shared" si="11"/>
        <v>0</v>
      </c>
      <c r="S26" s="59">
        <f t="shared" si="12"/>
        <v>48.087364576282852</v>
      </c>
      <c r="T26" s="58">
        <f>IF(($E26-$E21-$E25)   =0,0,($P26   /($E26-$E21-$E25)   )*100)</f>
        <v>20.16846601020287</v>
      </c>
      <c r="U26" s="60">
        <f>IF(($E26-$E21-$E25)   =0,0,($Q26   /($E26-$E21-$E25)   )*100)</f>
        <v>33.78776841855499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2294000</v>
      </c>
      <c r="C34" s="108"/>
      <c r="D34" s="108"/>
      <c r="E34" s="108">
        <f>$B34      +$C34      +$D34</f>
        <v>2294000</v>
      </c>
      <c r="F34" s="109">
        <v>2294000</v>
      </c>
      <c r="G34" s="110">
        <v>1606000</v>
      </c>
      <c r="H34" s="109">
        <v>574000</v>
      </c>
      <c r="I34" s="110">
        <v>2164013</v>
      </c>
      <c r="J34" s="109">
        <v>130000</v>
      </c>
      <c r="K34" s="110">
        <v>129988</v>
      </c>
      <c r="L34" s="109"/>
      <c r="M34" s="110"/>
      <c r="N34" s="109"/>
      <c r="O34" s="110"/>
      <c r="P34" s="109">
        <f>$H34      +$J34      +$L34      +$N34</f>
        <v>704000</v>
      </c>
      <c r="Q34" s="110">
        <f>$I34      +$K34      +$M34      +$O34</f>
        <v>2294001</v>
      </c>
      <c r="R34" s="54">
        <f>IF(($H34      =0),0,((($J34      -$H34      )/$H34      )*100))</f>
        <v>-77.351916376306619</v>
      </c>
      <c r="S34" s="55">
        <f>IF(($I34      =0),0,((($K34      -$I34      )/$I34      )*100))</f>
        <v>-93.993196898539892</v>
      </c>
      <c r="T34" s="54">
        <f>IF(($E34      =0),0,(($P34      /$E34      )*100))</f>
        <v>30.688753269398433</v>
      </c>
      <c r="U34" s="56">
        <f>IF(($E34      =0),0,(($Q34      /$E34      )*100))</f>
        <v>100.00004359197906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2294000</v>
      </c>
      <c r="C35" s="111">
        <f>C34</f>
        <v>0</v>
      </c>
      <c r="D35" s="111"/>
      <c r="E35" s="111">
        <f>$B35      +$C35      +$D35</f>
        <v>2294000</v>
      </c>
      <c r="F35" s="112">
        <f t="shared" ref="F35:O35" si="17">F34</f>
        <v>2294000</v>
      </c>
      <c r="G35" s="113">
        <f t="shared" si="17"/>
        <v>1606000</v>
      </c>
      <c r="H35" s="112">
        <f t="shared" si="17"/>
        <v>574000</v>
      </c>
      <c r="I35" s="113">
        <f t="shared" si="17"/>
        <v>2164013</v>
      </c>
      <c r="J35" s="112">
        <f t="shared" si="17"/>
        <v>130000</v>
      </c>
      <c r="K35" s="113">
        <f t="shared" si="17"/>
        <v>129988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704000</v>
      </c>
      <c r="Q35" s="113">
        <f>$I35      +$K35      +$M35      +$O35</f>
        <v>2294001</v>
      </c>
      <c r="R35" s="58">
        <f>IF(($H35      =0),0,((($J35      -$H35      )/$H35      )*100))</f>
        <v>-77.351916376306619</v>
      </c>
      <c r="S35" s="59">
        <f>IF(($I35      =0),0,((($K35      -$I35      )/$I35      )*100))</f>
        <v>-93.993196898539892</v>
      </c>
      <c r="T35" s="58">
        <f>IF($E35   =0,0,($P35   /$E35   )*100)</f>
        <v>30.688753269398433</v>
      </c>
      <c r="U35" s="60">
        <f>IF($E35   =0,0,($Q35   /$E35   )*100)</f>
        <v>100.00004359197906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13723000</v>
      </c>
      <c r="C69" s="120">
        <f>SUM(C9:C16,C19:C25,C28:C31,C34,C37:C41,C44:C54,C57:C60,C63:C67)</f>
        <v>0</v>
      </c>
      <c r="D69" s="120"/>
      <c r="E69" s="120">
        <f t="shared" si="35"/>
        <v>13723000</v>
      </c>
      <c r="F69" s="121">
        <f t="shared" ref="F69:O69" si="43">SUM(F9:F16,F19:F25,F28:F31,F34,F37:F41,F44:F54,F57:F60,F63:F67)</f>
        <v>13723000</v>
      </c>
      <c r="G69" s="122">
        <f t="shared" si="43"/>
        <v>7134000</v>
      </c>
      <c r="H69" s="121">
        <f t="shared" si="43"/>
        <v>705000</v>
      </c>
      <c r="I69" s="122">
        <f t="shared" si="43"/>
        <v>3443666</v>
      </c>
      <c r="J69" s="121">
        <f t="shared" si="43"/>
        <v>3662000</v>
      </c>
      <c r="K69" s="122">
        <f t="shared" si="43"/>
        <v>3661710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4367000</v>
      </c>
      <c r="Q69" s="122">
        <f t="shared" si="37"/>
        <v>7105376</v>
      </c>
      <c r="R69" s="67">
        <f t="shared" si="38"/>
        <v>419.43262411347513</v>
      </c>
      <c r="S69" s="68">
        <f t="shared" si="39"/>
        <v>6.3317406508064371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31.822487794214094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51.777133279895068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24005000</v>
      </c>
      <c r="C71" s="108"/>
      <c r="D71" s="108"/>
      <c r="E71" s="108">
        <f>$B71      +$C71      +$D71</f>
        <v>24005000</v>
      </c>
      <c r="F71" s="109">
        <v>24005000</v>
      </c>
      <c r="G71" s="110">
        <v>20963000</v>
      </c>
      <c r="H71" s="109">
        <v>7061000</v>
      </c>
      <c r="I71" s="110">
        <v>6424764</v>
      </c>
      <c r="J71" s="109">
        <v>9357000</v>
      </c>
      <c r="K71" s="110">
        <v>8472481</v>
      </c>
      <c r="L71" s="109"/>
      <c r="M71" s="110"/>
      <c r="N71" s="109"/>
      <c r="O71" s="110"/>
      <c r="P71" s="109">
        <f>$H71      +$J71      +$L71      +$N71</f>
        <v>16418000</v>
      </c>
      <c r="Q71" s="110">
        <f>$I71      +$K71      +$M71      +$O71</f>
        <v>14897245</v>
      </c>
      <c r="R71" s="54">
        <f>IF(($H71      =0),0,((($J71      -$H71      )/$H71      )*100))</f>
        <v>32.516640702450076</v>
      </c>
      <c r="S71" s="55">
        <f>IF(($I71      =0),0,((($K71      -$I71      )/$I71      )*100))</f>
        <v>31.872252428260399</v>
      </c>
      <c r="T71" s="54">
        <f>IF(($E71      =0),0,(($P71      /$E71      )*100))</f>
        <v>68.394084565715474</v>
      </c>
      <c r="U71" s="56">
        <f>IF(($E71      =0),0,(($Q71      /$E71      )*100))</f>
        <v>62.058925223911686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24005000</v>
      </c>
      <c r="C73" s="117">
        <f>SUM(C71:C72)</f>
        <v>0</v>
      </c>
      <c r="D73" s="117"/>
      <c r="E73" s="117">
        <f>$B73      +$C73      +$D73</f>
        <v>24005000</v>
      </c>
      <c r="F73" s="118">
        <f t="shared" ref="F73:O73" si="44">SUM(F71:F72)</f>
        <v>24005000</v>
      </c>
      <c r="G73" s="119">
        <f t="shared" si="44"/>
        <v>20963000</v>
      </c>
      <c r="H73" s="118">
        <f t="shared" si="44"/>
        <v>7061000</v>
      </c>
      <c r="I73" s="119">
        <f t="shared" si="44"/>
        <v>6424764</v>
      </c>
      <c r="J73" s="118">
        <f t="shared" si="44"/>
        <v>9357000</v>
      </c>
      <c r="K73" s="119">
        <f t="shared" si="44"/>
        <v>8472481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16418000</v>
      </c>
      <c r="Q73" s="119">
        <f>$I73      +$K73      +$M73      +$O73</f>
        <v>14897245</v>
      </c>
      <c r="R73" s="63">
        <f>IF(($H73      =0),0,((($J73      -$H73      )/$H73      )*100))</f>
        <v>32.516640702450076</v>
      </c>
      <c r="S73" s="64">
        <f>IF(($I73      =0),0,((($K73      -$I73      )/$I73      )*100))</f>
        <v>31.872252428260399</v>
      </c>
      <c r="T73" s="63">
        <f>IF(($E71      =0),0,(($P71      /$E71      )*100))</f>
        <v>68.394084565715474</v>
      </c>
      <c r="U73" s="65">
        <f>IF($E71   =0,0,($Q71   /$E71 )*100)</f>
        <v>62.058925223911686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24005000</v>
      </c>
      <c r="C74" s="120">
        <f>SUM(C71:C72)</f>
        <v>0</v>
      </c>
      <c r="D74" s="120"/>
      <c r="E74" s="120">
        <f>$B74      +$C74      +$D74</f>
        <v>24005000</v>
      </c>
      <c r="F74" s="121">
        <f t="shared" ref="F74:O74" si="45">SUM(F71:F72)</f>
        <v>24005000</v>
      </c>
      <c r="G74" s="122">
        <f t="shared" si="45"/>
        <v>20963000</v>
      </c>
      <c r="H74" s="121">
        <f t="shared" si="45"/>
        <v>7061000</v>
      </c>
      <c r="I74" s="122">
        <f t="shared" si="45"/>
        <v>6424764</v>
      </c>
      <c r="J74" s="121">
        <f t="shared" si="45"/>
        <v>9357000</v>
      </c>
      <c r="K74" s="122">
        <f t="shared" si="45"/>
        <v>8472481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16418000</v>
      </c>
      <c r="Q74" s="122">
        <f>$I74      +$K74      +$M74      +$O74</f>
        <v>14897245</v>
      </c>
      <c r="R74" s="67">
        <f>IF(($H74      =0),0,((($J74      -$H74      )/$H74      )*100))</f>
        <v>32.516640702450076</v>
      </c>
      <c r="S74" s="68">
        <f>IF(($I74      =0),0,((($K74      -$I74      )/$I74      )*100))</f>
        <v>31.872252428260399</v>
      </c>
      <c r="T74" s="67">
        <f>IF(($E71      =0),0,(($P71      /$E71      )*100))</f>
        <v>68.394084565715474</v>
      </c>
      <c r="U74" s="71">
        <f>IF($E71   =0,0,($Q71   /$E71 )*100)</f>
        <v>62.058925223911686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37728000</v>
      </c>
      <c r="C75" s="120">
        <f>SUM(C9:C16,C19:C25,C28:C31,C34,C37:C41,C44:C54,C57:C60,C63:C67,C71:C72)</f>
        <v>0</v>
      </c>
      <c r="D75" s="120"/>
      <c r="E75" s="120">
        <f>$B75      +$C75      +$D75</f>
        <v>37728000</v>
      </c>
      <c r="F75" s="121">
        <f t="shared" ref="F75:O75" si="46">SUM(F9:F16,F19:F25,F28:F31,F34,F37:F41,F44:F54,F57:F60,F63:F67,F71:F72)</f>
        <v>37728000</v>
      </c>
      <c r="G75" s="122">
        <f t="shared" si="46"/>
        <v>28097000</v>
      </c>
      <c r="H75" s="121">
        <f t="shared" si="46"/>
        <v>7766000</v>
      </c>
      <c r="I75" s="122">
        <f t="shared" si="46"/>
        <v>9868430</v>
      </c>
      <c r="J75" s="121">
        <f t="shared" si="46"/>
        <v>13019000</v>
      </c>
      <c r="K75" s="122">
        <f t="shared" si="46"/>
        <v>12134191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20785000</v>
      </c>
      <c r="Q75" s="122">
        <f>$I75      +$K75      +$M75      +$O75</f>
        <v>22002621</v>
      </c>
      <c r="R75" s="67">
        <f>IF(($H75      =0),0,((($J75      -$H75      )/$H75      )*100))</f>
        <v>67.640999227401494</v>
      </c>
      <c r="S75" s="68">
        <f>IF(($I75      =0),0,((($K75      -$I75      )/$I75      )*100))</f>
        <v>22.959690649880475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55.091709075487707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58.319076017811696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Iicb6z5sjI+9nytaZybkfPUYak17fEOOXnUJkvzUFYd3Z0+NUifwcS47Uzyz0ODhkgZC1JRtwB1hf/Gif9rLA==" saltValue="BtgV+yLFOasCB8SiVZITq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185000</v>
      </c>
      <c r="I10" s="110">
        <v>118999</v>
      </c>
      <c r="J10" s="109">
        <v>186000</v>
      </c>
      <c r="K10" s="110">
        <v>253015</v>
      </c>
      <c r="L10" s="109"/>
      <c r="M10" s="110"/>
      <c r="N10" s="109"/>
      <c r="O10" s="110"/>
      <c r="P10" s="109">
        <f t="shared" ref="P10:P17" si="1">$H10      +$J10      +$L10      +$N10</f>
        <v>371000</v>
      </c>
      <c r="Q10" s="110">
        <f t="shared" ref="Q10:Q17" si="2">$I10      +$K10      +$M10      +$O10</f>
        <v>372014</v>
      </c>
      <c r="R10" s="54">
        <f t="shared" ref="R10:R17" si="3">IF(($H10      =0),0,((($J10      -$H10      )/$H10      )*100))</f>
        <v>0.54054054054054057</v>
      </c>
      <c r="S10" s="55">
        <f t="shared" ref="S10:S17" si="4">IF(($I10      =0),0,((($K10      -$I10      )/$I10      )*100))</f>
        <v>112.61943377675443</v>
      </c>
      <c r="T10" s="54">
        <f t="shared" ref="T10:T16" si="5">IF(($E10      =0),0,(($P10      /$E10      )*100))</f>
        <v>37.1</v>
      </c>
      <c r="U10" s="56">
        <f t="shared" ref="U10:U16" si="6">IF(($E10      =0),0,(($Q10      /$E10      )*100))</f>
        <v>37.2014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9000000</v>
      </c>
      <c r="C11" s="108"/>
      <c r="D11" s="108"/>
      <c r="E11" s="108">
        <f t="shared" si="0"/>
        <v>9000000</v>
      </c>
      <c r="F11" s="109">
        <v>9000000</v>
      </c>
      <c r="G11" s="110">
        <v>6000000</v>
      </c>
      <c r="H11" s="109">
        <v>1916000</v>
      </c>
      <c r="I11" s="110">
        <v>1035143</v>
      </c>
      <c r="J11" s="109">
        <v>2205000</v>
      </c>
      <c r="K11" s="110">
        <v>2911158</v>
      </c>
      <c r="L11" s="109"/>
      <c r="M11" s="110"/>
      <c r="N11" s="109"/>
      <c r="O11" s="110"/>
      <c r="P11" s="109">
        <f t="shared" si="1"/>
        <v>4121000</v>
      </c>
      <c r="Q11" s="110">
        <f t="shared" si="2"/>
        <v>3946301</v>
      </c>
      <c r="R11" s="54">
        <f t="shared" si="3"/>
        <v>15.083507306889352</v>
      </c>
      <c r="S11" s="55">
        <f t="shared" si="4"/>
        <v>181.23244807722219</v>
      </c>
      <c r="T11" s="54">
        <f t="shared" si="5"/>
        <v>45.788888888888891</v>
      </c>
      <c r="U11" s="56">
        <f t="shared" si="6"/>
        <v>43.847788888888886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48500000</v>
      </c>
      <c r="C13" s="108"/>
      <c r="D13" s="108"/>
      <c r="E13" s="108">
        <f t="shared" si="0"/>
        <v>48500000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3000000</v>
      </c>
      <c r="C15" s="108"/>
      <c r="D15" s="108"/>
      <c r="E15" s="108">
        <f t="shared" si="0"/>
        <v>3000000</v>
      </c>
      <c r="F15" s="109">
        <v>3000000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61500000</v>
      </c>
      <c r="C17" s="111">
        <f>SUM(C9:C16)</f>
        <v>0</v>
      </c>
      <c r="D17" s="111"/>
      <c r="E17" s="111">
        <f t="shared" si="0"/>
        <v>61500000</v>
      </c>
      <c r="F17" s="112">
        <f t="shared" ref="F17:O17" si="7">SUM(F9:F16)</f>
        <v>13000000</v>
      </c>
      <c r="G17" s="113">
        <f t="shared" si="7"/>
        <v>7000000</v>
      </c>
      <c r="H17" s="112">
        <f t="shared" si="7"/>
        <v>2101000</v>
      </c>
      <c r="I17" s="113">
        <f t="shared" si="7"/>
        <v>1154142</v>
      </c>
      <c r="J17" s="112">
        <f t="shared" si="7"/>
        <v>2391000</v>
      </c>
      <c r="K17" s="113">
        <f t="shared" si="7"/>
        <v>3164173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4492000</v>
      </c>
      <c r="Q17" s="113">
        <f t="shared" si="2"/>
        <v>4318315</v>
      </c>
      <c r="R17" s="58">
        <f t="shared" si="3"/>
        <v>13.802950975725844</v>
      </c>
      <c r="S17" s="59">
        <f t="shared" si="4"/>
        <v>174.15803254712159</v>
      </c>
      <c r="T17" s="58">
        <f>IF((SUM($E9:$E14))=0,0,(P17/(SUM($E9:$E14))*100))</f>
        <v>7.6786324786324789</v>
      </c>
      <c r="U17" s="60">
        <f>IF((SUM($E9:$E14))=0,0,(Q17/(SUM($E9:$E14))*100))</f>
        <v>7.3817350427350421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2434000</v>
      </c>
      <c r="C34" s="108"/>
      <c r="D34" s="108"/>
      <c r="E34" s="108">
        <f>$B34      +$C34      +$D34</f>
        <v>2434000</v>
      </c>
      <c r="F34" s="109">
        <v>2434000</v>
      </c>
      <c r="G34" s="110">
        <v>1704000</v>
      </c>
      <c r="H34" s="109">
        <v>609000</v>
      </c>
      <c r="I34" s="110">
        <v>848754</v>
      </c>
      <c r="J34" s="109">
        <v>115000</v>
      </c>
      <c r="K34" s="110">
        <v>1277145</v>
      </c>
      <c r="L34" s="109"/>
      <c r="M34" s="110"/>
      <c r="N34" s="109"/>
      <c r="O34" s="110"/>
      <c r="P34" s="109">
        <f>$H34      +$J34      +$L34      +$N34</f>
        <v>724000</v>
      </c>
      <c r="Q34" s="110">
        <f>$I34      +$K34      +$M34      +$O34</f>
        <v>2125899</v>
      </c>
      <c r="R34" s="54">
        <f>IF(($H34      =0),0,((($J34      -$H34      )/$H34      )*100))</f>
        <v>-81.116584564860432</v>
      </c>
      <c r="S34" s="55">
        <f>IF(($I34      =0),0,((($K34      -$I34      )/$I34      )*100))</f>
        <v>50.472928551735841</v>
      </c>
      <c r="T34" s="54">
        <f>IF(($E34      =0),0,(($P34      /$E34      )*100))</f>
        <v>29.745275267050125</v>
      </c>
      <c r="U34" s="56">
        <f>IF(($E34      =0),0,(($Q34      /$E34      )*100))</f>
        <v>87.341783073130657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2434000</v>
      </c>
      <c r="C35" s="111">
        <f>C34</f>
        <v>0</v>
      </c>
      <c r="D35" s="111"/>
      <c r="E35" s="111">
        <f>$B35      +$C35      +$D35</f>
        <v>2434000</v>
      </c>
      <c r="F35" s="112">
        <f t="shared" ref="F35:O35" si="17">F34</f>
        <v>2434000</v>
      </c>
      <c r="G35" s="113">
        <f t="shared" si="17"/>
        <v>1704000</v>
      </c>
      <c r="H35" s="112">
        <f t="shared" si="17"/>
        <v>609000</v>
      </c>
      <c r="I35" s="113">
        <f t="shared" si="17"/>
        <v>848754</v>
      </c>
      <c r="J35" s="112">
        <f t="shared" si="17"/>
        <v>115000</v>
      </c>
      <c r="K35" s="113">
        <f t="shared" si="17"/>
        <v>1277145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724000</v>
      </c>
      <c r="Q35" s="113">
        <f>$I35      +$K35      +$M35      +$O35</f>
        <v>2125899</v>
      </c>
      <c r="R35" s="58">
        <f>IF(($H35      =0),0,((($J35      -$H35      )/$H35      )*100))</f>
        <v>-81.116584564860432</v>
      </c>
      <c r="S35" s="59">
        <f>IF(($I35      =0),0,((($K35      -$I35      )/$I35      )*100))</f>
        <v>50.472928551735841</v>
      </c>
      <c r="T35" s="58">
        <f>IF($E35   =0,0,($P35   /$E35   )*100)</f>
        <v>29.745275267050125</v>
      </c>
      <c r="U35" s="60">
        <f>IF($E35   =0,0,($Q35   /$E35   )*100)</f>
        <v>87.341783073130657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34240000</v>
      </c>
      <c r="C38" s="108"/>
      <c r="D38" s="108"/>
      <c r="E38" s="108">
        <f t="shared" si="18"/>
        <v>34240000</v>
      </c>
      <c r="F38" s="109">
        <v>31131000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34240000</v>
      </c>
      <c r="C42" s="111">
        <f>SUM(C37:C41)</f>
        <v>0</v>
      </c>
      <c r="D42" s="111"/>
      <c r="E42" s="111">
        <f t="shared" si="18"/>
        <v>34240000</v>
      </c>
      <c r="F42" s="112">
        <f t="shared" ref="F42:O42" si="25">SUM(F37:F41)</f>
        <v>31131000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318358000</v>
      </c>
      <c r="C67" s="108"/>
      <c r="D67" s="108"/>
      <c r="E67" s="108">
        <f t="shared" si="35"/>
        <v>318358000</v>
      </c>
      <c r="F67" s="109">
        <v>318358000</v>
      </c>
      <c r="G67" s="110">
        <v>216933000</v>
      </c>
      <c r="H67" s="109">
        <v>35542000</v>
      </c>
      <c r="I67" s="110">
        <v>13804605</v>
      </c>
      <c r="J67" s="109">
        <v>85224000</v>
      </c>
      <c r="K67" s="110">
        <v>107743480</v>
      </c>
      <c r="L67" s="109"/>
      <c r="M67" s="110"/>
      <c r="N67" s="109"/>
      <c r="O67" s="110"/>
      <c r="P67" s="109">
        <f t="shared" si="36"/>
        <v>120766000</v>
      </c>
      <c r="Q67" s="110">
        <f t="shared" si="37"/>
        <v>121548085</v>
      </c>
      <c r="R67" s="54">
        <f t="shared" si="38"/>
        <v>139.78391761859208</v>
      </c>
      <c r="S67" s="55">
        <f t="shared" si="39"/>
        <v>680.48940915006256</v>
      </c>
      <c r="T67" s="54">
        <f t="shared" si="40"/>
        <v>37.934023960447043</v>
      </c>
      <c r="U67" s="56">
        <f t="shared" si="41"/>
        <v>38.179686076680966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318358000</v>
      </c>
      <c r="C68" s="111">
        <f>SUM(C63:C67)</f>
        <v>0</v>
      </c>
      <c r="D68" s="111"/>
      <c r="E68" s="111">
        <f t="shared" si="35"/>
        <v>318358000</v>
      </c>
      <c r="F68" s="112">
        <f t="shared" ref="F68:O68" si="42">SUM(F63:F67)</f>
        <v>318358000</v>
      </c>
      <c r="G68" s="113">
        <f t="shared" si="42"/>
        <v>216933000</v>
      </c>
      <c r="H68" s="112">
        <f t="shared" si="42"/>
        <v>35542000</v>
      </c>
      <c r="I68" s="113">
        <f t="shared" si="42"/>
        <v>13804605</v>
      </c>
      <c r="J68" s="112">
        <f t="shared" si="42"/>
        <v>85224000</v>
      </c>
      <c r="K68" s="113">
        <f t="shared" si="42"/>
        <v>107743480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120766000</v>
      </c>
      <c r="Q68" s="113">
        <f t="shared" si="37"/>
        <v>121548085</v>
      </c>
      <c r="R68" s="58">
        <f t="shared" si="38"/>
        <v>139.78391761859208</v>
      </c>
      <c r="S68" s="59">
        <f t="shared" si="39"/>
        <v>680.48940915006256</v>
      </c>
      <c r="T68" s="58">
        <f>IF((+$E63+$E65+$E66++$E67) =0,0,(P68   /(+$E63+$E65+$E66+$E67) )*100)</f>
        <v>37.934023960447043</v>
      </c>
      <c r="U68" s="60">
        <f>IF((+$E63+$E65+$E67) =0,0,(Q68  /(+$E63+$E65+$E67) )*100)</f>
        <v>38.179686076680966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416532000</v>
      </c>
      <c r="C69" s="120">
        <f>SUM(C9:C16,C19:C25,C28:C31,C34,C37:C41,C44:C54,C57:C60,C63:C67)</f>
        <v>0</v>
      </c>
      <c r="D69" s="120"/>
      <c r="E69" s="120">
        <f t="shared" si="35"/>
        <v>416532000</v>
      </c>
      <c r="F69" s="121">
        <f t="shared" ref="F69:O69" si="43">SUM(F9:F16,F19:F25,F28:F31,F34,F37:F41,F44:F54,F57:F60,F63:F67)</f>
        <v>364923000</v>
      </c>
      <c r="G69" s="122">
        <f t="shared" si="43"/>
        <v>225637000</v>
      </c>
      <c r="H69" s="121">
        <f t="shared" si="43"/>
        <v>38252000</v>
      </c>
      <c r="I69" s="122">
        <f t="shared" si="43"/>
        <v>15807501</v>
      </c>
      <c r="J69" s="121">
        <f t="shared" si="43"/>
        <v>87730000</v>
      </c>
      <c r="K69" s="122">
        <f t="shared" si="43"/>
        <v>112184798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125982000</v>
      </c>
      <c r="Q69" s="122">
        <f t="shared" si="37"/>
        <v>127992299</v>
      </c>
      <c r="R69" s="67">
        <f t="shared" si="38"/>
        <v>129.34748509881837</v>
      </c>
      <c r="S69" s="68">
        <f t="shared" si="39"/>
        <v>609.6934423727065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33.215042763886402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33.745056315450896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=0),0,((($J71      -$H71      )/$H71      )*100))</f>
        <v>0</v>
      </c>
      <c r="S71" s="55">
        <f>IF(($I71      =0),0,((($K71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=0),0,((($J73      -$H73      )/$H73      )*100))</f>
        <v>0</v>
      </c>
      <c r="S73" s="64">
        <f>IF(($I73      =0),0,((($K73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=0),0,((($J74      -$H74      )/$H74      )*100))</f>
        <v>0</v>
      </c>
      <c r="S74" s="68">
        <f>IF(($I74      =0),0,((($K74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416532000</v>
      </c>
      <c r="C75" s="120">
        <f>SUM(C9:C16,C19:C25,C28:C31,C34,C37:C41,C44:C54,C57:C60,C63:C67,C71:C72)</f>
        <v>0</v>
      </c>
      <c r="D75" s="120"/>
      <c r="E75" s="120">
        <f>$B75      +$C75      +$D75</f>
        <v>416532000</v>
      </c>
      <c r="F75" s="121">
        <f t="shared" ref="F75:O75" si="46">SUM(F9:F16,F19:F25,F28:F31,F34,F37:F41,F44:F54,F57:F60,F63:F67,F71:F72)</f>
        <v>364923000</v>
      </c>
      <c r="G75" s="122">
        <f t="shared" si="46"/>
        <v>225637000</v>
      </c>
      <c r="H75" s="121">
        <f t="shared" si="46"/>
        <v>38252000</v>
      </c>
      <c r="I75" s="122">
        <f t="shared" si="46"/>
        <v>15807501</v>
      </c>
      <c r="J75" s="121">
        <f t="shared" si="46"/>
        <v>87730000</v>
      </c>
      <c r="K75" s="122">
        <f t="shared" si="46"/>
        <v>112184798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125982000</v>
      </c>
      <c r="Q75" s="122">
        <f>$I75      +$K75      +$M75      +$O75</f>
        <v>127992299</v>
      </c>
      <c r="R75" s="67">
        <f>IF(($H75      =0),0,((($J75      -$H75      )/$H75      )*100))</f>
        <v>129.34748509881837</v>
      </c>
      <c r="S75" s="68">
        <f>IF(($I75      =0),0,((($K75      -$I75      )/$I75      )*100))</f>
        <v>609.6934423727065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33.215042763886402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33.745056315450896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SbEMbx2f7jin/Qvb7SeBRUVUZdC8GPwW1uil0+URcQbnttsL4OhGNDeNfsRxFrrRy+KjhwxItwAUR+3cY/kyTQ==" saltValue="ncVr1vnvN7iOBahhw72bX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2100000</v>
      </c>
      <c r="C10" s="108"/>
      <c r="D10" s="108"/>
      <c r="E10" s="108">
        <f t="shared" ref="E10:E17" si="0">$B10      +$C10      +$D10</f>
        <v>2100000</v>
      </c>
      <c r="F10" s="109">
        <v>2100000</v>
      </c>
      <c r="G10" s="110">
        <v>2100000</v>
      </c>
      <c r="H10" s="109">
        <v>1259000</v>
      </c>
      <c r="I10" s="110">
        <v>88820</v>
      </c>
      <c r="J10" s="109">
        <v>505000</v>
      </c>
      <c r="K10" s="110">
        <v>1351233</v>
      </c>
      <c r="L10" s="109"/>
      <c r="M10" s="110"/>
      <c r="N10" s="109"/>
      <c r="O10" s="110"/>
      <c r="P10" s="109">
        <f t="shared" ref="P10:P17" si="1">$H10      +$J10      +$L10      +$N10</f>
        <v>1764000</v>
      </c>
      <c r="Q10" s="110">
        <f t="shared" ref="Q10:Q17" si="2">$I10      +$K10      +$M10      +$O10</f>
        <v>1440053</v>
      </c>
      <c r="R10" s="54">
        <f t="shared" ref="R10:R17" si="3">IF(($H10      =0),0,((($J10      -$H10      )/$H10      )*100))</f>
        <v>-59.888800635424943</v>
      </c>
      <c r="S10" s="55">
        <f t="shared" ref="S10:S17" si="4">IF(($I10      =0),0,((($K10      -$I10      )/$I10      )*100))</f>
        <v>1421.3161450123846</v>
      </c>
      <c r="T10" s="54">
        <f t="shared" ref="T10:T16" si="5">IF(($E10      =0),0,(($P10      /$E10      )*100))</f>
        <v>84</v>
      </c>
      <c r="U10" s="56">
        <f t="shared" ref="U10:U16" si="6">IF(($E10      =0),0,(($Q10      /$E10      )*100))</f>
        <v>68.573952380952392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2100000</v>
      </c>
      <c r="C17" s="111">
        <f>SUM(C9:C16)</f>
        <v>0</v>
      </c>
      <c r="D17" s="111"/>
      <c r="E17" s="111">
        <f t="shared" si="0"/>
        <v>2100000</v>
      </c>
      <c r="F17" s="112">
        <f t="shared" ref="F17:O17" si="7">SUM(F9:F16)</f>
        <v>2100000</v>
      </c>
      <c r="G17" s="113">
        <f t="shared" si="7"/>
        <v>2100000</v>
      </c>
      <c r="H17" s="112">
        <f t="shared" si="7"/>
        <v>1259000</v>
      </c>
      <c r="I17" s="113">
        <f t="shared" si="7"/>
        <v>88820</v>
      </c>
      <c r="J17" s="112">
        <f t="shared" si="7"/>
        <v>505000</v>
      </c>
      <c r="K17" s="113">
        <f t="shared" si="7"/>
        <v>1351233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1764000</v>
      </c>
      <c r="Q17" s="113">
        <f t="shared" si="2"/>
        <v>1440053</v>
      </c>
      <c r="R17" s="58">
        <f t="shared" si="3"/>
        <v>-59.888800635424943</v>
      </c>
      <c r="S17" s="59">
        <f t="shared" si="4"/>
        <v>1421.3161450123846</v>
      </c>
      <c r="T17" s="58">
        <f>IF((SUM($E9:$E14))=0,0,(P17/(SUM($E9:$E14))*100))</f>
        <v>84</v>
      </c>
      <c r="U17" s="60">
        <f>IF((SUM($E9:$E14))=0,0,(Q17/(SUM($E9:$E14))*100))</f>
        <v>68.573952380952392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30032000</v>
      </c>
      <c r="C23" s="108"/>
      <c r="D23" s="108"/>
      <c r="E23" s="108">
        <f t="shared" si="8"/>
        <v>30032000</v>
      </c>
      <c r="F23" s="109">
        <v>30032000</v>
      </c>
      <c r="G23" s="110">
        <v>15315000</v>
      </c>
      <c r="H23" s="109"/>
      <c r="I23" s="110"/>
      <c r="J23" s="109"/>
      <c r="K23" s="110">
        <v>16126618</v>
      </c>
      <c r="L23" s="109"/>
      <c r="M23" s="110"/>
      <c r="N23" s="109"/>
      <c r="O23" s="110"/>
      <c r="P23" s="109">
        <f t="shared" si="9"/>
        <v>0</v>
      </c>
      <c r="Q23" s="110">
        <f t="shared" si="10"/>
        <v>16126618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53.698115343633454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30032000</v>
      </c>
      <c r="C26" s="111">
        <f>SUM(C19:C25)</f>
        <v>0</v>
      </c>
      <c r="D26" s="111"/>
      <c r="E26" s="111">
        <f t="shared" si="8"/>
        <v>30032000</v>
      </c>
      <c r="F26" s="112">
        <f t="shared" ref="F26:O26" si="15">SUM(F19:F25)</f>
        <v>30032000</v>
      </c>
      <c r="G26" s="113">
        <f t="shared" si="15"/>
        <v>15315000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16126618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16126618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53.698115343633454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2135000</v>
      </c>
      <c r="C34" s="108"/>
      <c r="D34" s="108"/>
      <c r="E34" s="108">
        <f>$B34      +$C34      +$D34</f>
        <v>2135000</v>
      </c>
      <c r="F34" s="109">
        <v>2135000</v>
      </c>
      <c r="G34" s="110">
        <v>1495000</v>
      </c>
      <c r="H34" s="109">
        <v>534000</v>
      </c>
      <c r="I34" s="110"/>
      <c r="J34" s="109">
        <v>961000</v>
      </c>
      <c r="K34" s="110">
        <v>1494550</v>
      </c>
      <c r="L34" s="109"/>
      <c r="M34" s="110"/>
      <c r="N34" s="109"/>
      <c r="O34" s="110"/>
      <c r="P34" s="109">
        <f>$H34      +$J34      +$L34      +$N34</f>
        <v>1495000</v>
      </c>
      <c r="Q34" s="110">
        <f>$I34      +$K34      +$M34      +$O34</f>
        <v>1494550</v>
      </c>
      <c r="R34" s="54">
        <f>IF(($H34      =0),0,((($J34      -$H34      )/$H34      )*100))</f>
        <v>79.962546816479403</v>
      </c>
      <c r="S34" s="55">
        <f>IF(($I34      =0),0,((($K34      -$I34      )/$I34      )*100))</f>
        <v>0</v>
      </c>
      <c r="T34" s="54">
        <f>IF(($E34      =0),0,(($P34      /$E34      )*100))</f>
        <v>70.023419203747068</v>
      </c>
      <c r="U34" s="56">
        <f>IF(($E34      =0),0,(($Q34      /$E34      )*100))</f>
        <v>70.002341920374704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2135000</v>
      </c>
      <c r="C35" s="111">
        <f>C34</f>
        <v>0</v>
      </c>
      <c r="D35" s="111"/>
      <c r="E35" s="111">
        <f>$B35      +$C35      +$D35</f>
        <v>2135000</v>
      </c>
      <c r="F35" s="112">
        <f t="shared" ref="F35:O35" si="17">F34</f>
        <v>2135000</v>
      </c>
      <c r="G35" s="113">
        <f t="shared" si="17"/>
        <v>1495000</v>
      </c>
      <c r="H35" s="112">
        <f t="shared" si="17"/>
        <v>534000</v>
      </c>
      <c r="I35" s="113">
        <f t="shared" si="17"/>
        <v>0</v>
      </c>
      <c r="J35" s="112">
        <f t="shared" si="17"/>
        <v>961000</v>
      </c>
      <c r="K35" s="113">
        <f t="shared" si="17"/>
        <v>1494550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1495000</v>
      </c>
      <c r="Q35" s="113">
        <f>$I35      +$K35      +$M35      +$O35</f>
        <v>1494550</v>
      </c>
      <c r="R35" s="58">
        <f>IF(($H35      =0),0,((($J35      -$H35      )/$H35      )*100))</f>
        <v>79.962546816479403</v>
      </c>
      <c r="S35" s="59">
        <f>IF(($I35      =0),0,((($K35      -$I35      )/$I35      )*100))</f>
        <v>0</v>
      </c>
      <c r="T35" s="58">
        <f>IF($E35   =0,0,($P35   /$E35   )*100)</f>
        <v>70.023419203747068</v>
      </c>
      <c r="U35" s="60">
        <f>IF($E35   =0,0,($Q35   /$E35   )*100)</f>
        <v>70.002341920374704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20946000</v>
      </c>
      <c r="C37" s="108"/>
      <c r="D37" s="108"/>
      <c r="E37" s="108">
        <f t="shared" ref="E37:E42" si="18">$B37      +$C37      +$D37</f>
        <v>20946000</v>
      </c>
      <c r="F37" s="109">
        <v>20946000</v>
      </c>
      <c r="G37" s="110">
        <v>11520000</v>
      </c>
      <c r="H37" s="109">
        <v>1065000</v>
      </c>
      <c r="I37" s="110"/>
      <c r="J37" s="109">
        <v>8853000</v>
      </c>
      <c r="K37" s="110">
        <v>4179482</v>
      </c>
      <c r="L37" s="109"/>
      <c r="M37" s="110"/>
      <c r="N37" s="109"/>
      <c r="O37" s="110"/>
      <c r="P37" s="109">
        <f t="shared" ref="P37:P42" si="19">$H37      +$J37      +$L37      +$N37</f>
        <v>9918000</v>
      </c>
      <c r="Q37" s="110">
        <f t="shared" ref="Q37:Q42" si="20">$I37      +$K37      +$M37      +$O37</f>
        <v>4179482</v>
      </c>
      <c r="R37" s="54">
        <f t="shared" ref="R37:R42" si="21">IF(($H37      =0),0,((($J37      -$H37      )/$H37      )*100))</f>
        <v>731.26760563380287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47.350329418504728</v>
      </c>
      <c r="U37" s="56">
        <f t="shared" ref="U37:U41" si="24">IF(($E37      =0),0,(($Q37      /$E37      )*100))</f>
        <v>19.95360450682708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18262000</v>
      </c>
      <c r="C38" s="108"/>
      <c r="D38" s="108"/>
      <c r="E38" s="108">
        <f t="shared" si="18"/>
        <v>18262000</v>
      </c>
      <c r="F38" s="109">
        <v>16604000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39208000</v>
      </c>
      <c r="C42" s="111">
        <f>SUM(C37:C41)</f>
        <v>0</v>
      </c>
      <c r="D42" s="111"/>
      <c r="E42" s="111">
        <f t="shared" si="18"/>
        <v>39208000</v>
      </c>
      <c r="F42" s="112">
        <f t="shared" ref="F42:O42" si="25">SUM(F37:F41)</f>
        <v>37550000</v>
      </c>
      <c r="G42" s="113">
        <f t="shared" si="25"/>
        <v>11520000</v>
      </c>
      <c r="H42" s="112">
        <f t="shared" si="25"/>
        <v>1065000</v>
      </c>
      <c r="I42" s="113">
        <f t="shared" si="25"/>
        <v>0</v>
      </c>
      <c r="J42" s="112">
        <f t="shared" si="25"/>
        <v>8853000</v>
      </c>
      <c r="K42" s="113">
        <f t="shared" si="25"/>
        <v>4179482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9918000</v>
      </c>
      <c r="Q42" s="113">
        <f t="shared" si="20"/>
        <v>4179482</v>
      </c>
      <c r="R42" s="58">
        <f t="shared" si="21"/>
        <v>731.26760563380287</v>
      </c>
      <c r="S42" s="59">
        <f t="shared" si="22"/>
        <v>0</v>
      </c>
      <c r="T42" s="58">
        <f>IF((+$E37+$E40) =0,0,(P42   /(+$E37+$E40) )*100)</f>
        <v>47.350329418504728</v>
      </c>
      <c r="U42" s="60">
        <f>IF((+$E37+$E40) =0,0,(Q42   /(+$E37+$E40) )*100)</f>
        <v>19.95360450682708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73475000</v>
      </c>
      <c r="C69" s="120">
        <f>SUM(C9:C16,C19:C25,C28:C31,C34,C37:C41,C44:C54,C57:C60,C63:C67)</f>
        <v>0</v>
      </c>
      <c r="D69" s="120"/>
      <c r="E69" s="120">
        <f t="shared" si="35"/>
        <v>73475000</v>
      </c>
      <c r="F69" s="121">
        <f t="shared" ref="F69:O69" si="43">SUM(F9:F16,F19:F25,F28:F31,F34,F37:F41,F44:F54,F57:F60,F63:F67)</f>
        <v>71817000</v>
      </c>
      <c r="G69" s="122">
        <f t="shared" si="43"/>
        <v>30430000</v>
      </c>
      <c r="H69" s="121">
        <f t="shared" si="43"/>
        <v>2858000</v>
      </c>
      <c r="I69" s="122">
        <f t="shared" si="43"/>
        <v>88820</v>
      </c>
      <c r="J69" s="121">
        <f t="shared" si="43"/>
        <v>10319000</v>
      </c>
      <c r="K69" s="122">
        <f t="shared" si="43"/>
        <v>23151883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13177000</v>
      </c>
      <c r="Q69" s="122">
        <f t="shared" si="37"/>
        <v>23240703</v>
      </c>
      <c r="R69" s="67">
        <f t="shared" si="38"/>
        <v>261.05668299510143</v>
      </c>
      <c r="S69" s="68">
        <f t="shared" si="39"/>
        <v>25966.069578923667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23.865756253056343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42.092809664390636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52826000</v>
      </c>
      <c r="C71" s="108"/>
      <c r="D71" s="108"/>
      <c r="E71" s="108">
        <f>$B71      +$C71      +$D71</f>
        <v>52826000</v>
      </c>
      <c r="F71" s="109">
        <v>52826000</v>
      </c>
      <c r="G71" s="110">
        <v>43429000</v>
      </c>
      <c r="H71" s="109">
        <v>16904000</v>
      </c>
      <c r="I71" s="110">
        <v>12450391</v>
      </c>
      <c r="J71" s="109">
        <v>16224000</v>
      </c>
      <c r="K71" s="110">
        <v>26307375</v>
      </c>
      <c r="L71" s="109"/>
      <c r="M71" s="110"/>
      <c r="N71" s="109"/>
      <c r="O71" s="110"/>
      <c r="P71" s="109">
        <f>$H71      +$J71      +$L71      +$N71</f>
        <v>33128000</v>
      </c>
      <c r="Q71" s="110">
        <f>$I71      +$K71      +$M71      +$O71</f>
        <v>38757766</v>
      </c>
      <c r="R71" s="54">
        <f>IF(($H71      =0),0,((($J71      -$H71      )/$H71      )*100))</f>
        <v>-4.0227165168007577</v>
      </c>
      <c r="S71" s="55">
        <f>IF(($I71      =0),0,((($K71      -$I71      )/$I71      )*100))</f>
        <v>111.29758093540998</v>
      </c>
      <c r="T71" s="54">
        <f>IF(($E71      =0),0,(($P71      /$E71      )*100))</f>
        <v>62.711543558096395</v>
      </c>
      <c r="U71" s="56">
        <f>IF(($E71      =0),0,(($Q71      /$E71      )*100))</f>
        <v>73.368731306553599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52826000</v>
      </c>
      <c r="C73" s="117">
        <f>SUM(C71:C72)</f>
        <v>0</v>
      </c>
      <c r="D73" s="117"/>
      <c r="E73" s="117">
        <f>$B73      +$C73      +$D73</f>
        <v>52826000</v>
      </c>
      <c r="F73" s="118">
        <f t="shared" ref="F73:O73" si="44">SUM(F71:F72)</f>
        <v>52826000</v>
      </c>
      <c r="G73" s="119">
        <f t="shared" si="44"/>
        <v>43429000</v>
      </c>
      <c r="H73" s="118">
        <f t="shared" si="44"/>
        <v>16904000</v>
      </c>
      <c r="I73" s="119">
        <f t="shared" si="44"/>
        <v>12450391</v>
      </c>
      <c r="J73" s="118">
        <f t="shared" si="44"/>
        <v>16224000</v>
      </c>
      <c r="K73" s="119">
        <f t="shared" si="44"/>
        <v>26307375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33128000</v>
      </c>
      <c r="Q73" s="119">
        <f>$I73      +$K73      +$M73      +$O73</f>
        <v>38757766</v>
      </c>
      <c r="R73" s="63">
        <f>IF(($H73      =0),0,((($J73      -$H73      )/$H73      )*100))</f>
        <v>-4.0227165168007577</v>
      </c>
      <c r="S73" s="64">
        <f>IF(($I73      =0),0,((($K73      -$I73      )/$I73      )*100))</f>
        <v>111.29758093540998</v>
      </c>
      <c r="T73" s="63">
        <f>IF(($E71      =0),0,(($P71      /$E71      )*100))</f>
        <v>62.711543558096395</v>
      </c>
      <c r="U73" s="65">
        <f>IF($E71   =0,0,($Q71   /$E71 )*100)</f>
        <v>73.368731306553599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52826000</v>
      </c>
      <c r="C74" s="120">
        <f>SUM(C71:C72)</f>
        <v>0</v>
      </c>
      <c r="D74" s="120"/>
      <c r="E74" s="120">
        <f>$B74      +$C74      +$D74</f>
        <v>52826000</v>
      </c>
      <c r="F74" s="121">
        <f t="shared" ref="F74:O74" si="45">SUM(F71:F72)</f>
        <v>52826000</v>
      </c>
      <c r="G74" s="122">
        <f t="shared" si="45"/>
        <v>43429000</v>
      </c>
      <c r="H74" s="121">
        <f t="shared" si="45"/>
        <v>16904000</v>
      </c>
      <c r="I74" s="122">
        <f t="shared" si="45"/>
        <v>12450391</v>
      </c>
      <c r="J74" s="121">
        <f t="shared" si="45"/>
        <v>16224000</v>
      </c>
      <c r="K74" s="122">
        <f t="shared" si="45"/>
        <v>26307375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33128000</v>
      </c>
      <c r="Q74" s="122">
        <f>$I74      +$K74      +$M74      +$O74</f>
        <v>38757766</v>
      </c>
      <c r="R74" s="67">
        <f>IF(($H74      =0),0,((($J74      -$H74      )/$H74      )*100))</f>
        <v>-4.0227165168007577</v>
      </c>
      <c r="S74" s="68">
        <f>IF(($I74      =0),0,((($K74      -$I74      )/$I74      )*100))</f>
        <v>111.29758093540998</v>
      </c>
      <c r="T74" s="67">
        <f>IF(($E71      =0),0,(($P71      /$E71      )*100))</f>
        <v>62.711543558096395</v>
      </c>
      <c r="U74" s="71">
        <f>IF($E71   =0,0,($Q71   /$E71 )*100)</f>
        <v>73.368731306553599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126301000</v>
      </c>
      <c r="C75" s="120">
        <f>SUM(C9:C16,C19:C25,C28:C31,C34,C37:C41,C44:C54,C57:C60,C63:C67,C71:C72)</f>
        <v>0</v>
      </c>
      <c r="D75" s="120"/>
      <c r="E75" s="120">
        <f>$B75      +$C75      +$D75</f>
        <v>126301000</v>
      </c>
      <c r="F75" s="121">
        <f t="shared" ref="F75:O75" si="46">SUM(F9:F16,F19:F25,F28:F31,F34,F37:F41,F44:F54,F57:F60,F63:F67,F71:F72)</f>
        <v>124643000</v>
      </c>
      <c r="G75" s="122">
        <f t="shared" si="46"/>
        <v>73859000</v>
      </c>
      <c r="H75" s="121">
        <f t="shared" si="46"/>
        <v>19762000</v>
      </c>
      <c r="I75" s="122">
        <f t="shared" si="46"/>
        <v>12539211</v>
      </c>
      <c r="J75" s="121">
        <f t="shared" si="46"/>
        <v>26543000</v>
      </c>
      <c r="K75" s="122">
        <f t="shared" si="46"/>
        <v>49459258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46305000</v>
      </c>
      <c r="Q75" s="122">
        <f>$I75      +$K75      +$M75      +$O75</f>
        <v>61998469</v>
      </c>
      <c r="R75" s="67">
        <f>IF(($H75      =0),0,((($J75      -$H75      )/$H75      )*100))</f>
        <v>34.313328610464531</v>
      </c>
      <c r="S75" s="68">
        <f>IF(($I75      =0),0,((($K75      -$I75      )/$I75      )*100))</f>
        <v>294.43676320623365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42.859522950045815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57.385267357158064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VWxGN6AagBkzkR6dgsXRXCLSmw2/fa4flGgXi7cKet3/16XFxwZHr7TZoiUXdlomg1gDPDrY1fbEHfmVj819Sg==" saltValue="KweqCdUAeKyPOuq0KtuBp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1569000</v>
      </c>
      <c r="I10" s="110">
        <v>1569343</v>
      </c>
      <c r="J10" s="109">
        <v>916000</v>
      </c>
      <c r="K10" s="110">
        <v>873916</v>
      </c>
      <c r="L10" s="109"/>
      <c r="M10" s="110"/>
      <c r="N10" s="109"/>
      <c r="O10" s="110"/>
      <c r="P10" s="109">
        <f t="shared" ref="P10:P17" si="1">$H10      +$J10      +$L10      +$N10</f>
        <v>2485000</v>
      </c>
      <c r="Q10" s="110">
        <f t="shared" ref="Q10:Q17" si="2">$I10      +$K10      +$M10      +$O10</f>
        <v>2443259</v>
      </c>
      <c r="R10" s="54">
        <f t="shared" ref="R10:R17" si="3">IF(($H10      =0),0,((($J10      -$H10      )/$H10      )*100))</f>
        <v>-41.618865519439133</v>
      </c>
      <c r="S10" s="55">
        <f t="shared" ref="S10:S17" si="4">IF(($I10      =0),0,((($K10      -$I10      )/$I10      )*100))</f>
        <v>-44.313257203810771</v>
      </c>
      <c r="T10" s="54">
        <f t="shared" ref="T10:T16" si="5">IF(($E10      =0),0,(($P10      /$E10      )*100))</f>
        <v>82.833333333333343</v>
      </c>
      <c r="U10" s="56">
        <f t="shared" ref="U10:U16" si="6">IF(($E10      =0),0,(($Q10      /$E10      )*100))</f>
        <v>81.441966666666659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1569000</v>
      </c>
      <c r="I17" s="113">
        <f t="shared" si="7"/>
        <v>1569343</v>
      </c>
      <c r="J17" s="112">
        <f t="shared" si="7"/>
        <v>916000</v>
      </c>
      <c r="K17" s="113">
        <f t="shared" si="7"/>
        <v>873916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2485000</v>
      </c>
      <c r="Q17" s="113">
        <f t="shared" si="2"/>
        <v>2443259</v>
      </c>
      <c r="R17" s="58">
        <f t="shared" si="3"/>
        <v>-41.618865519439133</v>
      </c>
      <c r="S17" s="59">
        <f t="shared" si="4"/>
        <v>-44.313257203810771</v>
      </c>
      <c r="T17" s="58">
        <f>IF((SUM($E9:$E14))=0,0,(P17/(SUM($E9:$E14))*100))</f>
        <v>82.833333333333343</v>
      </c>
      <c r="U17" s="60">
        <f>IF((SUM($E9:$E14))=0,0,(Q17/(SUM($E9:$E14))*100))</f>
        <v>81.441966666666659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32072000</v>
      </c>
      <c r="C23" s="108"/>
      <c r="D23" s="108"/>
      <c r="E23" s="108">
        <f t="shared" si="8"/>
        <v>32072000</v>
      </c>
      <c r="F23" s="109">
        <v>32072000</v>
      </c>
      <c r="G23" s="110">
        <v>16356000</v>
      </c>
      <c r="H23" s="109"/>
      <c r="I23" s="110"/>
      <c r="J23" s="109">
        <v>18241000</v>
      </c>
      <c r="K23" s="110"/>
      <c r="L23" s="109"/>
      <c r="M23" s="110"/>
      <c r="N23" s="109"/>
      <c r="O23" s="110"/>
      <c r="P23" s="109">
        <f t="shared" si="9"/>
        <v>18241000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56.875155899226741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32072000</v>
      </c>
      <c r="C26" s="111">
        <f>SUM(C19:C25)</f>
        <v>0</v>
      </c>
      <c r="D26" s="111"/>
      <c r="E26" s="111">
        <f t="shared" si="8"/>
        <v>32072000</v>
      </c>
      <c r="F26" s="112">
        <f t="shared" ref="F26:O26" si="15">SUM(F19:F25)</f>
        <v>32072000</v>
      </c>
      <c r="G26" s="113">
        <f t="shared" si="15"/>
        <v>16356000</v>
      </c>
      <c r="H26" s="112">
        <f t="shared" si="15"/>
        <v>0</v>
      </c>
      <c r="I26" s="113">
        <f t="shared" si="15"/>
        <v>0</v>
      </c>
      <c r="J26" s="112">
        <f t="shared" si="15"/>
        <v>18241000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18241000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56.875155899226741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1992000</v>
      </c>
      <c r="C34" s="108"/>
      <c r="D34" s="108"/>
      <c r="E34" s="108">
        <f>$B34      +$C34      +$D34</f>
        <v>1992000</v>
      </c>
      <c r="F34" s="109">
        <v>1992000</v>
      </c>
      <c r="G34" s="110">
        <v>1394000</v>
      </c>
      <c r="H34" s="109">
        <v>498000</v>
      </c>
      <c r="I34" s="110">
        <v>933348</v>
      </c>
      <c r="J34" s="109">
        <v>895000</v>
      </c>
      <c r="K34" s="110">
        <v>896128</v>
      </c>
      <c r="L34" s="109"/>
      <c r="M34" s="110"/>
      <c r="N34" s="109"/>
      <c r="O34" s="110"/>
      <c r="P34" s="109">
        <f>$H34      +$J34      +$L34      +$N34</f>
        <v>1393000</v>
      </c>
      <c r="Q34" s="110">
        <f>$I34      +$K34      +$M34      +$O34</f>
        <v>1829476</v>
      </c>
      <c r="R34" s="54">
        <f>IF(($H34      =0),0,((($J34      -$H34      )/$H34      )*100))</f>
        <v>79.718875502008032</v>
      </c>
      <c r="S34" s="55">
        <f>IF(($I34      =0),0,((($K34      -$I34      )/$I34      )*100))</f>
        <v>-3.9877944775153531</v>
      </c>
      <c r="T34" s="54">
        <f>IF(($E34      =0),0,(($P34      /$E34      )*100))</f>
        <v>69.929718875502004</v>
      </c>
      <c r="U34" s="56">
        <f>IF(($E34      =0),0,(($Q34      /$E34      )*100))</f>
        <v>91.84116465863454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1992000</v>
      </c>
      <c r="C35" s="111">
        <f>C34</f>
        <v>0</v>
      </c>
      <c r="D35" s="111"/>
      <c r="E35" s="111">
        <f>$B35      +$C35      +$D35</f>
        <v>1992000</v>
      </c>
      <c r="F35" s="112">
        <f t="shared" ref="F35:O35" si="17">F34</f>
        <v>1992000</v>
      </c>
      <c r="G35" s="113">
        <f t="shared" si="17"/>
        <v>1394000</v>
      </c>
      <c r="H35" s="112">
        <f t="shared" si="17"/>
        <v>498000</v>
      </c>
      <c r="I35" s="113">
        <f t="shared" si="17"/>
        <v>933348</v>
      </c>
      <c r="J35" s="112">
        <f t="shared" si="17"/>
        <v>895000</v>
      </c>
      <c r="K35" s="113">
        <f t="shared" si="17"/>
        <v>896128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1393000</v>
      </c>
      <c r="Q35" s="113">
        <f>$I35      +$K35      +$M35      +$O35</f>
        <v>1829476</v>
      </c>
      <c r="R35" s="58">
        <f>IF(($H35      =0),0,((($J35      -$H35      )/$H35      )*100))</f>
        <v>79.718875502008032</v>
      </c>
      <c r="S35" s="59">
        <f>IF(($I35      =0),0,((($K35      -$I35      )/$I35      )*100))</f>
        <v>-3.9877944775153531</v>
      </c>
      <c r="T35" s="58">
        <f>IF($E35   =0,0,($P35   /$E35   )*100)</f>
        <v>69.929718875502004</v>
      </c>
      <c r="U35" s="60">
        <f>IF($E35   =0,0,($Q35   /$E35   )*100)</f>
        <v>91.84116465863454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20287000</v>
      </c>
      <c r="C37" s="108"/>
      <c r="D37" s="108"/>
      <c r="E37" s="108">
        <f t="shared" ref="E37:E42" si="18">$B37      +$C37      +$D37</f>
        <v>20287000</v>
      </c>
      <c r="F37" s="109">
        <v>20287000</v>
      </c>
      <c r="G37" s="110">
        <v>13186000</v>
      </c>
      <c r="H37" s="109">
        <v>6712000</v>
      </c>
      <c r="I37" s="110">
        <v>4592144</v>
      </c>
      <c r="J37" s="109">
        <v>6474000</v>
      </c>
      <c r="K37" s="110">
        <v>10570788</v>
      </c>
      <c r="L37" s="109"/>
      <c r="M37" s="110"/>
      <c r="N37" s="109"/>
      <c r="O37" s="110"/>
      <c r="P37" s="109">
        <f t="shared" ref="P37:P42" si="19">$H37      +$J37      +$L37      +$N37</f>
        <v>13186000</v>
      </c>
      <c r="Q37" s="110">
        <f t="shared" ref="Q37:Q42" si="20">$I37      +$K37      +$M37      +$O37</f>
        <v>15162932</v>
      </c>
      <c r="R37" s="54">
        <f t="shared" ref="R37:R42" si="21">IF(($H37      =0),0,((($J37      -$H37      )/$H37      )*100))</f>
        <v>-3.5458879618593562</v>
      </c>
      <c r="S37" s="55">
        <f t="shared" ref="S37:S42" si="22">IF(($I37      =0),0,((($K37      -$I37      )/$I37      )*100))</f>
        <v>130.1928685163183</v>
      </c>
      <c r="T37" s="54">
        <f t="shared" ref="T37:T41" si="23">IF(($E37      =0),0,(($P37      /$E37      )*100))</f>
        <v>64.997288904224376</v>
      </c>
      <c r="U37" s="56">
        <f t="shared" ref="U37:U41" si="24">IF(($E37      =0),0,(($Q37      /$E37      )*100))</f>
        <v>74.742110711292938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13841000</v>
      </c>
      <c r="C38" s="108"/>
      <c r="D38" s="108"/>
      <c r="E38" s="108">
        <f t="shared" si="18"/>
        <v>13841000</v>
      </c>
      <c r="F38" s="109">
        <v>12584000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34128000</v>
      </c>
      <c r="C42" s="111">
        <f>SUM(C37:C41)</f>
        <v>0</v>
      </c>
      <c r="D42" s="111"/>
      <c r="E42" s="111">
        <f t="shared" si="18"/>
        <v>34128000</v>
      </c>
      <c r="F42" s="112">
        <f t="shared" ref="F42:O42" si="25">SUM(F37:F41)</f>
        <v>32871000</v>
      </c>
      <c r="G42" s="113">
        <f t="shared" si="25"/>
        <v>13186000</v>
      </c>
      <c r="H42" s="112">
        <f t="shared" si="25"/>
        <v>6712000</v>
      </c>
      <c r="I42" s="113">
        <f t="shared" si="25"/>
        <v>4592144</v>
      </c>
      <c r="J42" s="112">
        <f t="shared" si="25"/>
        <v>6474000</v>
      </c>
      <c r="K42" s="113">
        <f t="shared" si="25"/>
        <v>10570788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13186000</v>
      </c>
      <c r="Q42" s="113">
        <f t="shared" si="20"/>
        <v>15162932</v>
      </c>
      <c r="R42" s="58">
        <f t="shared" si="21"/>
        <v>-3.5458879618593562</v>
      </c>
      <c r="S42" s="59">
        <f t="shared" si="22"/>
        <v>130.1928685163183</v>
      </c>
      <c r="T42" s="58">
        <f>IF((+$E37+$E40) =0,0,(P42   /(+$E37+$E40) )*100)</f>
        <v>64.997288904224376</v>
      </c>
      <c r="U42" s="60">
        <f>IF((+$E37+$E40) =0,0,(Q42   /(+$E37+$E40) )*100)</f>
        <v>74.742110711292938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71192000</v>
      </c>
      <c r="C69" s="120">
        <f>SUM(C9:C16,C19:C25,C28:C31,C34,C37:C41,C44:C54,C57:C60,C63:C67)</f>
        <v>0</v>
      </c>
      <c r="D69" s="120"/>
      <c r="E69" s="120">
        <f t="shared" si="35"/>
        <v>71192000</v>
      </c>
      <c r="F69" s="121">
        <f t="shared" ref="F69:O69" si="43">SUM(F9:F16,F19:F25,F28:F31,F34,F37:F41,F44:F54,F57:F60,F63:F67)</f>
        <v>69935000</v>
      </c>
      <c r="G69" s="122">
        <f t="shared" si="43"/>
        <v>33936000</v>
      </c>
      <c r="H69" s="121">
        <f t="shared" si="43"/>
        <v>8779000</v>
      </c>
      <c r="I69" s="122">
        <f t="shared" si="43"/>
        <v>7094835</v>
      </c>
      <c r="J69" s="121">
        <f t="shared" si="43"/>
        <v>26526000</v>
      </c>
      <c r="K69" s="122">
        <f t="shared" si="43"/>
        <v>12340832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35305000</v>
      </c>
      <c r="Q69" s="122">
        <f t="shared" si="37"/>
        <v>19435667</v>
      </c>
      <c r="R69" s="67">
        <f t="shared" si="38"/>
        <v>202.1528647909785</v>
      </c>
      <c r="S69" s="68">
        <f t="shared" si="39"/>
        <v>73.941071215891569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61.559519450401915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33.888976652543114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50886000</v>
      </c>
      <c r="C71" s="108"/>
      <c r="D71" s="108"/>
      <c r="E71" s="108">
        <f>$B71      +$C71      +$D71</f>
        <v>50886000</v>
      </c>
      <c r="F71" s="109">
        <v>50886000</v>
      </c>
      <c r="G71" s="110">
        <v>45760000</v>
      </c>
      <c r="H71" s="109">
        <v>8645000</v>
      </c>
      <c r="I71" s="110">
        <v>6853181</v>
      </c>
      <c r="J71" s="109">
        <v>23893000</v>
      </c>
      <c r="K71" s="110">
        <v>25582741</v>
      </c>
      <c r="L71" s="109"/>
      <c r="M71" s="110"/>
      <c r="N71" s="109"/>
      <c r="O71" s="110"/>
      <c r="P71" s="109">
        <f>$H71      +$J71      +$L71      +$N71</f>
        <v>32538000</v>
      </c>
      <c r="Q71" s="110">
        <f>$I71      +$K71      +$M71      +$O71</f>
        <v>32435922</v>
      </c>
      <c r="R71" s="54">
        <f>IF(($H71      =0),0,((($J71      -$H71      )/$H71      )*100))</f>
        <v>176.37941006362058</v>
      </c>
      <c r="S71" s="55">
        <f>IF(($I71      =0),0,((($K71      -$I71      )/$I71      )*100))</f>
        <v>273.29731988692549</v>
      </c>
      <c r="T71" s="54">
        <f>IF(($E71      =0),0,(($P71      /$E71      )*100))</f>
        <v>63.942931258106348</v>
      </c>
      <c r="U71" s="56">
        <f>IF(($E71      =0),0,(($Q71      /$E71      )*100))</f>
        <v>63.742329913925246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50886000</v>
      </c>
      <c r="C73" s="117">
        <f>SUM(C71:C72)</f>
        <v>0</v>
      </c>
      <c r="D73" s="117"/>
      <c r="E73" s="117">
        <f>$B73      +$C73      +$D73</f>
        <v>50886000</v>
      </c>
      <c r="F73" s="118">
        <f t="shared" ref="F73:O73" si="44">SUM(F71:F72)</f>
        <v>50886000</v>
      </c>
      <c r="G73" s="119">
        <f t="shared" si="44"/>
        <v>45760000</v>
      </c>
      <c r="H73" s="118">
        <f t="shared" si="44"/>
        <v>8645000</v>
      </c>
      <c r="I73" s="119">
        <f t="shared" si="44"/>
        <v>6853181</v>
      </c>
      <c r="J73" s="118">
        <f t="shared" si="44"/>
        <v>23893000</v>
      </c>
      <c r="K73" s="119">
        <f t="shared" si="44"/>
        <v>25582741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32538000</v>
      </c>
      <c r="Q73" s="119">
        <f>$I73      +$K73      +$M73      +$O73</f>
        <v>32435922</v>
      </c>
      <c r="R73" s="63">
        <f>IF(($H73      =0),0,((($J73      -$H73      )/$H73      )*100))</f>
        <v>176.37941006362058</v>
      </c>
      <c r="S73" s="64">
        <f>IF(($I73      =0),0,((($K73      -$I73      )/$I73      )*100))</f>
        <v>273.29731988692549</v>
      </c>
      <c r="T73" s="63">
        <f>IF(($E71      =0),0,(($P71      /$E71      )*100))</f>
        <v>63.942931258106348</v>
      </c>
      <c r="U73" s="65">
        <f>IF($E71   =0,0,($Q71   /$E71 )*100)</f>
        <v>63.742329913925246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50886000</v>
      </c>
      <c r="C74" s="120">
        <f>SUM(C71:C72)</f>
        <v>0</v>
      </c>
      <c r="D74" s="120"/>
      <c r="E74" s="120">
        <f>$B74      +$C74      +$D74</f>
        <v>50886000</v>
      </c>
      <c r="F74" s="121">
        <f t="shared" ref="F74:O74" si="45">SUM(F71:F72)</f>
        <v>50886000</v>
      </c>
      <c r="G74" s="122">
        <f t="shared" si="45"/>
        <v>45760000</v>
      </c>
      <c r="H74" s="121">
        <f t="shared" si="45"/>
        <v>8645000</v>
      </c>
      <c r="I74" s="122">
        <f t="shared" si="45"/>
        <v>6853181</v>
      </c>
      <c r="J74" s="121">
        <f t="shared" si="45"/>
        <v>23893000</v>
      </c>
      <c r="K74" s="122">
        <f t="shared" si="45"/>
        <v>25582741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32538000</v>
      </c>
      <c r="Q74" s="122">
        <f>$I74      +$K74      +$M74      +$O74</f>
        <v>32435922</v>
      </c>
      <c r="R74" s="67">
        <f>IF(($H74      =0),0,((($J74      -$H74      )/$H74      )*100))</f>
        <v>176.37941006362058</v>
      </c>
      <c r="S74" s="68">
        <f>IF(($I74      =0),0,((($K74      -$I74      )/$I74      )*100))</f>
        <v>273.29731988692549</v>
      </c>
      <c r="T74" s="67">
        <f>IF(($E71      =0),0,(($P71      /$E71      )*100))</f>
        <v>63.942931258106348</v>
      </c>
      <c r="U74" s="71">
        <f>IF($E71   =0,0,($Q71   /$E71 )*100)</f>
        <v>63.742329913925246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122078000</v>
      </c>
      <c r="C75" s="120">
        <f>SUM(C9:C16,C19:C25,C28:C31,C34,C37:C41,C44:C54,C57:C60,C63:C67,C71:C72)</f>
        <v>0</v>
      </c>
      <c r="D75" s="120"/>
      <c r="E75" s="120">
        <f>$B75      +$C75      +$D75</f>
        <v>122078000</v>
      </c>
      <c r="F75" s="121">
        <f t="shared" ref="F75:O75" si="46">SUM(F9:F16,F19:F25,F28:F31,F34,F37:F41,F44:F54,F57:F60,F63:F67,F71:F72)</f>
        <v>120821000</v>
      </c>
      <c r="G75" s="122">
        <f t="shared" si="46"/>
        <v>79696000</v>
      </c>
      <c r="H75" s="121">
        <f t="shared" si="46"/>
        <v>17424000</v>
      </c>
      <c r="I75" s="122">
        <f t="shared" si="46"/>
        <v>13948016</v>
      </c>
      <c r="J75" s="121">
        <f t="shared" si="46"/>
        <v>50419000</v>
      </c>
      <c r="K75" s="122">
        <f t="shared" si="46"/>
        <v>37923573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67843000</v>
      </c>
      <c r="Q75" s="122">
        <f>$I75      +$K75      +$M75      +$O75</f>
        <v>51871589</v>
      </c>
      <c r="R75" s="67">
        <f>IF(($H75      =0),0,((($J75      -$H75      )/$H75      )*100))</f>
        <v>189.36524334251607</v>
      </c>
      <c r="S75" s="68">
        <f>IF(($I75      =0),0,((($K75      -$I75      )/$I75      )*100))</f>
        <v>171.89223901091023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62.680044716686531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47.924082337832715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u9Hv5RPzBcL2yPO1FCqQfb8YRPn2cvVexIvRsv9q8wNRR77JGt6rBKj1e3chBKtHRdMxH08624C2kIH+hxyrEw==" saltValue="0wcc6IS8YIpeiaqSCITw6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1092000</v>
      </c>
      <c r="I10" s="110">
        <v>1091846</v>
      </c>
      <c r="J10" s="109">
        <v>280000</v>
      </c>
      <c r="K10" s="110">
        <v>280170</v>
      </c>
      <c r="L10" s="109"/>
      <c r="M10" s="110"/>
      <c r="N10" s="109"/>
      <c r="O10" s="110"/>
      <c r="P10" s="109">
        <f t="shared" ref="P10:P17" si="1">$H10      +$J10      +$L10      +$N10</f>
        <v>1372000</v>
      </c>
      <c r="Q10" s="110">
        <f t="shared" ref="Q10:Q17" si="2">$I10      +$K10      +$M10      +$O10</f>
        <v>1372016</v>
      </c>
      <c r="R10" s="54">
        <f t="shared" ref="R10:R17" si="3">IF(($H10      =0),0,((($J10      -$H10      )/$H10      )*100))</f>
        <v>-74.358974358974365</v>
      </c>
      <c r="S10" s="55">
        <f t="shared" ref="S10:S17" si="4">IF(($I10      =0),0,((($K10      -$I10      )/$I10      )*100))</f>
        <v>-74.339787845538652</v>
      </c>
      <c r="T10" s="54">
        <f t="shared" ref="T10:T16" si="5">IF(($E10      =0),0,(($P10      /$E10      )*100))</f>
        <v>76.222222222222229</v>
      </c>
      <c r="U10" s="56">
        <f t="shared" ref="U10:U16" si="6">IF(($E10      =0),0,(($Q10      /$E10      )*100))</f>
        <v>76.223111111111109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1092000</v>
      </c>
      <c r="I17" s="113">
        <f t="shared" si="7"/>
        <v>1091846</v>
      </c>
      <c r="J17" s="112">
        <f t="shared" si="7"/>
        <v>280000</v>
      </c>
      <c r="K17" s="113">
        <f t="shared" si="7"/>
        <v>280170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1372000</v>
      </c>
      <c r="Q17" s="113">
        <f t="shared" si="2"/>
        <v>1372016</v>
      </c>
      <c r="R17" s="58">
        <f t="shared" si="3"/>
        <v>-74.358974358974365</v>
      </c>
      <c r="S17" s="59">
        <f t="shared" si="4"/>
        <v>-74.339787845538652</v>
      </c>
      <c r="T17" s="58">
        <f>IF((SUM($E9:$E14))=0,0,(P17/(SUM($E9:$E14))*100))</f>
        <v>76.222222222222229</v>
      </c>
      <c r="U17" s="60">
        <f>IF((SUM($E9:$E14))=0,0,(Q17/(SUM($E9:$E14))*100))</f>
        <v>76.223111111111109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18917000</v>
      </c>
      <c r="C23" s="108"/>
      <c r="D23" s="108"/>
      <c r="E23" s="108">
        <f t="shared" si="8"/>
        <v>18917000</v>
      </c>
      <c r="F23" s="109">
        <v>18917000</v>
      </c>
      <c r="G23" s="110">
        <v>9647000</v>
      </c>
      <c r="H23" s="109">
        <v>1499000</v>
      </c>
      <c r="I23" s="110"/>
      <c r="J23" s="109">
        <v>4972000</v>
      </c>
      <c r="K23" s="110">
        <v>1970546</v>
      </c>
      <c r="L23" s="109"/>
      <c r="M23" s="110"/>
      <c r="N23" s="109"/>
      <c r="O23" s="110"/>
      <c r="P23" s="109">
        <f t="shared" si="9"/>
        <v>6471000</v>
      </c>
      <c r="Q23" s="110">
        <f t="shared" si="10"/>
        <v>1970546</v>
      </c>
      <c r="R23" s="54">
        <f t="shared" si="11"/>
        <v>231.68779186124081</v>
      </c>
      <c r="S23" s="55">
        <f t="shared" si="12"/>
        <v>0</v>
      </c>
      <c r="T23" s="54">
        <f t="shared" si="13"/>
        <v>34.207326743141095</v>
      </c>
      <c r="U23" s="56">
        <f t="shared" si="14"/>
        <v>10.416799703969975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18917000</v>
      </c>
      <c r="C26" s="111">
        <f>SUM(C19:C25)</f>
        <v>0</v>
      </c>
      <c r="D26" s="111"/>
      <c r="E26" s="111">
        <f t="shared" si="8"/>
        <v>18917000</v>
      </c>
      <c r="F26" s="112">
        <f t="shared" ref="F26:O26" si="15">SUM(F19:F25)</f>
        <v>18917000</v>
      </c>
      <c r="G26" s="113">
        <f t="shared" si="15"/>
        <v>9647000</v>
      </c>
      <c r="H26" s="112">
        <f t="shared" si="15"/>
        <v>1499000</v>
      </c>
      <c r="I26" s="113">
        <f t="shared" si="15"/>
        <v>0</v>
      </c>
      <c r="J26" s="112">
        <f t="shared" si="15"/>
        <v>4972000</v>
      </c>
      <c r="K26" s="113">
        <f t="shared" si="15"/>
        <v>1970546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6471000</v>
      </c>
      <c r="Q26" s="113">
        <f t="shared" si="10"/>
        <v>1970546</v>
      </c>
      <c r="R26" s="58">
        <f t="shared" si="11"/>
        <v>231.68779186124081</v>
      </c>
      <c r="S26" s="59">
        <f t="shared" si="12"/>
        <v>0</v>
      </c>
      <c r="T26" s="58">
        <f>IF(($E26-$E21-$E25)   =0,0,($P26   /($E26-$E21-$E25)   )*100)</f>
        <v>34.207326743141095</v>
      </c>
      <c r="U26" s="60">
        <f>IF(($E26-$E21-$E25)   =0,0,($Q26   /($E26-$E21-$E25)   )*100)</f>
        <v>10.416799703969975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2253000</v>
      </c>
      <c r="C34" s="108"/>
      <c r="D34" s="108"/>
      <c r="E34" s="108">
        <f>$B34      +$C34      +$D34</f>
        <v>2253000</v>
      </c>
      <c r="F34" s="109">
        <v>2253000</v>
      </c>
      <c r="G34" s="110">
        <v>1577000</v>
      </c>
      <c r="H34" s="109">
        <v>523000</v>
      </c>
      <c r="I34" s="110">
        <v>523025</v>
      </c>
      <c r="J34" s="109">
        <v>589000</v>
      </c>
      <c r="K34" s="110">
        <v>589573</v>
      </c>
      <c r="L34" s="109"/>
      <c r="M34" s="110"/>
      <c r="N34" s="109"/>
      <c r="O34" s="110"/>
      <c r="P34" s="109">
        <f>$H34      +$J34      +$L34      +$N34</f>
        <v>1112000</v>
      </c>
      <c r="Q34" s="110">
        <f>$I34      +$K34      +$M34      +$O34</f>
        <v>1112598</v>
      </c>
      <c r="R34" s="54">
        <f>IF(($H34      =0),0,((($J34      -$H34      )/$H34      )*100))</f>
        <v>12.619502868068832</v>
      </c>
      <c r="S34" s="55">
        <f>IF(($I34      =0),0,((($K34      -$I34      )/$I34      )*100))</f>
        <v>12.723674776540319</v>
      </c>
      <c r="T34" s="54">
        <f>IF(($E34      =0),0,(($P34      /$E34      )*100))</f>
        <v>49.35641367066134</v>
      </c>
      <c r="U34" s="56">
        <f>IF(($E34      =0),0,(($Q34      /$E34      )*100))</f>
        <v>49.382956058588547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2253000</v>
      </c>
      <c r="C35" s="111">
        <f>C34</f>
        <v>0</v>
      </c>
      <c r="D35" s="111"/>
      <c r="E35" s="111">
        <f>$B35      +$C35      +$D35</f>
        <v>2253000</v>
      </c>
      <c r="F35" s="112">
        <f t="shared" ref="F35:O35" si="17">F34</f>
        <v>2253000</v>
      </c>
      <c r="G35" s="113">
        <f t="shared" si="17"/>
        <v>1577000</v>
      </c>
      <c r="H35" s="112">
        <f t="shared" si="17"/>
        <v>523000</v>
      </c>
      <c r="I35" s="113">
        <f t="shared" si="17"/>
        <v>523025</v>
      </c>
      <c r="J35" s="112">
        <f t="shared" si="17"/>
        <v>589000</v>
      </c>
      <c r="K35" s="113">
        <f t="shared" si="17"/>
        <v>589573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1112000</v>
      </c>
      <c r="Q35" s="113">
        <f>$I35      +$K35      +$M35      +$O35</f>
        <v>1112598</v>
      </c>
      <c r="R35" s="58">
        <f>IF(($H35      =0),0,((($J35      -$H35      )/$H35      )*100))</f>
        <v>12.619502868068832</v>
      </c>
      <c r="S35" s="59">
        <f>IF(($I35      =0),0,((($K35      -$I35      )/$I35      )*100))</f>
        <v>12.723674776540319</v>
      </c>
      <c r="T35" s="58">
        <f>IF($E35   =0,0,($P35   /$E35   )*100)</f>
        <v>49.35641367066134</v>
      </c>
      <c r="U35" s="60">
        <f>IF($E35   =0,0,($Q35   /$E35   )*100)</f>
        <v>49.382956058588547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20158000</v>
      </c>
      <c r="C37" s="108"/>
      <c r="D37" s="108"/>
      <c r="E37" s="108">
        <f t="shared" ref="E37:E42" si="18">$B37      +$C37      +$D37</f>
        <v>20158000</v>
      </c>
      <c r="F37" s="109">
        <v>20158000</v>
      </c>
      <c r="G37" s="110">
        <v>13102000</v>
      </c>
      <c r="H37" s="109">
        <v>7983000</v>
      </c>
      <c r="I37" s="110">
        <v>9200079</v>
      </c>
      <c r="J37" s="109">
        <v>5119000</v>
      </c>
      <c r="K37" s="110">
        <v>7047513</v>
      </c>
      <c r="L37" s="109"/>
      <c r="M37" s="110"/>
      <c r="N37" s="109"/>
      <c r="O37" s="110"/>
      <c r="P37" s="109">
        <f t="shared" ref="P37:P42" si="19">$H37      +$J37      +$L37      +$N37</f>
        <v>13102000</v>
      </c>
      <c r="Q37" s="110">
        <f t="shared" ref="Q37:Q42" si="20">$I37      +$K37      +$M37      +$O37</f>
        <v>16247592</v>
      </c>
      <c r="R37" s="54">
        <f t="shared" ref="R37:R42" si="21">IF(($H37      =0),0,((($J37      -$H37      )/$H37      )*100))</f>
        <v>-35.876237003632724</v>
      </c>
      <c r="S37" s="55">
        <f t="shared" ref="S37:S42" si="22">IF(($I37      =0),0,((($K37      -$I37      )/$I37      )*100))</f>
        <v>-23.397255610522475</v>
      </c>
      <c r="T37" s="54">
        <f t="shared" ref="T37:T41" si="23">IF(($E37      =0),0,(($P37      /$E37      )*100))</f>
        <v>64.996527433277109</v>
      </c>
      <c r="U37" s="56">
        <f t="shared" ref="U37:U41" si="24">IF(($E37      =0),0,(($Q37      /$E37      )*100))</f>
        <v>80.601210437543401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31507000</v>
      </c>
      <c r="C38" s="108"/>
      <c r="D38" s="108"/>
      <c r="E38" s="108">
        <f t="shared" si="18"/>
        <v>31507000</v>
      </c>
      <c r="F38" s="109">
        <v>28647000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51665000</v>
      </c>
      <c r="C42" s="111">
        <f>SUM(C37:C41)</f>
        <v>0</v>
      </c>
      <c r="D42" s="111"/>
      <c r="E42" s="111">
        <f t="shared" si="18"/>
        <v>51665000</v>
      </c>
      <c r="F42" s="112">
        <f t="shared" ref="F42:O42" si="25">SUM(F37:F41)</f>
        <v>48805000</v>
      </c>
      <c r="G42" s="113">
        <f t="shared" si="25"/>
        <v>13102000</v>
      </c>
      <c r="H42" s="112">
        <f t="shared" si="25"/>
        <v>7983000</v>
      </c>
      <c r="I42" s="113">
        <f t="shared" si="25"/>
        <v>9200079</v>
      </c>
      <c r="J42" s="112">
        <f t="shared" si="25"/>
        <v>5119000</v>
      </c>
      <c r="K42" s="113">
        <f t="shared" si="25"/>
        <v>7047513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13102000</v>
      </c>
      <c r="Q42" s="113">
        <f t="shared" si="20"/>
        <v>16247592</v>
      </c>
      <c r="R42" s="58">
        <f t="shared" si="21"/>
        <v>-35.876237003632724</v>
      </c>
      <c r="S42" s="59">
        <f t="shared" si="22"/>
        <v>-23.397255610522475</v>
      </c>
      <c r="T42" s="58">
        <f>IF((+$E37+$E40) =0,0,(P42   /(+$E37+$E40) )*100)</f>
        <v>64.996527433277109</v>
      </c>
      <c r="U42" s="60">
        <f>IF((+$E37+$E40) =0,0,(Q42   /(+$E37+$E40) )*100)</f>
        <v>80.601210437543401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74635000</v>
      </c>
      <c r="C69" s="120">
        <f>SUM(C9:C16,C19:C25,C28:C31,C34,C37:C41,C44:C54,C57:C60,C63:C67)</f>
        <v>0</v>
      </c>
      <c r="D69" s="120"/>
      <c r="E69" s="120">
        <f t="shared" si="35"/>
        <v>74635000</v>
      </c>
      <c r="F69" s="121">
        <f t="shared" ref="F69:O69" si="43">SUM(F9:F16,F19:F25,F28:F31,F34,F37:F41,F44:F54,F57:F60,F63:F67)</f>
        <v>71775000</v>
      </c>
      <c r="G69" s="122">
        <f t="shared" si="43"/>
        <v>26126000</v>
      </c>
      <c r="H69" s="121">
        <f t="shared" si="43"/>
        <v>11097000</v>
      </c>
      <c r="I69" s="122">
        <f t="shared" si="43"/>
        <v>10814950</v>
      </c>
      <c r="J69" s="121">
        <f t="shared" si="43"/>
        <v>10960000</v>
      </c>
      <c r="K69" s="122">
        <f t="shared" si="43"/>
        <v>9887802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22057000</v>
      </c>
      <c r="Q69" s="122">
        <f t="shared" si="37"/>
        <v>20702752</v>
      </c>
      <c r="R69" s="67">
        <f t="shared" si="38"/>
        <v>-1.2345679012345678</v>
      </c>
      <c r="S69" s="68">
        <f t="shared" si="39"/>
        <v>-8.5728366751579994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51.143108885179004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48.003042107215734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47172000</v>
      </c>
      <c r="C71" s="108"/>
      <c r="D71" s="108"/>
      <c r="E71" s="108">
        <f>$B71      +$C71      +$D71</f>
        <v>47172000</v>
      </c>
      <c r="F71" s="109">
        <v>47172000</v>
      </c>
      <c r="G71" s="110">
        <v>47172000</v>
      </c>
      <c r="H71" s="109">
        <v>30190000</v>
      </c>
      <c r="I71" s="110">
        <v>36971383</v>
      </c>
      <c r="J71" s="109">
        <v>11406000</v>
      </c>
      <c r="K71" s="110">
        <v>8708981</v>
      </c>
      <c r="L71" s="109"/>
      <c r="M71" s="110"/>
      <c r="N71" s="109"/>
      <c r="O71" s="110"/>
      <c r="P71" s="109">
        <f>$H71      +$J71      +$L71      +$N71</f>
        <v>41596000</v>
      </c>
      <c r="Q71" s="110">
        <f>$I71      +$K71      +$M71      +$O71</f>
        <v>45680364</v>
      </c>
      <c r="R71" s="54">
        <f>IF(($H71      =0),0,((($J71      -$H71      )/$H71      )*100))</f>
        <v>-62.219277906591586</v>
      </c>
      <c r="S71" s="55">
        <f>IF(($I71      =0),0,((($K71      -$I71      )/$I71      )*100))</f>
        <v>-76.443994534908256</v>
      </c>
      <c r="T71" s="54">
        <f>IF(($E71      =0),0,(($P71      /$E71      )*100))</f>
        <v>88.179428474518787</v>
      </c>
      <c r="U71" s="56">
        <f>IF(($E71      =0),0,(($Q71      /$E71      )*100))</f>
        <v>96.837878402442129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47172000</v>
      </c>
      <c r="C73" s="117">
        <f>SUM(C71:C72)</f>
        <v>0</v>
      </c>
      <c r="D73" s="117"/>
      <c r="E73" s="117">
        <f>$B73      +$C73      +$D73</f>
        <v>47172000</v>
      </c>
      <c r="F73" s="118">
        <f t="shared" ref="F73:O73" si="44">SUM(F71:F72)</f>
        <v>47172000</v>
      </c>
      <c r="G73" s="119">
        <f t="shared" si="44"/>
        <v>47172000</v>
      </c>
      <c r="H73" s="118">
        <f t="shared" si="44"/>
        <v>30190000</v>
      </c>
      <c r="I73" s="119">
        <f t="shared" si="44"/>
        <v>36971383</v>
      </c>
      <c r="J73" s="118">
        <f t="shared" si="44"/>
        <v>11406000</v>
      </c>
      <c r="K73" s="119">
        <f t="shared" si="44"/>
        <v>8708981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41596000</v>
      </c>
      <c r="Q73" s="119">
        <f>$I73      +$K73      +$M73      +$O73</f>
        <v>45680364</v>
      </c>
      <c r="R73" s="63">
        <f>IF(($H73      =0),0,((($J73      -$H73      )/$H73      )*100))</f>
        <v>-62.219277906591586</v>
      </c>
      <c r="S73" s="64">
        <f>IF(($I73      =0),0,((($K73      -$I73      )/$I73      )*100))</f>
        <v>-76.443994534908256</v>
      </c>
      <c r="T73" s="63">
        <f>IF(($E71      =0),0,(($P71      /$E71      )*100))</f>
        <v>88.179428474518787</v>
      </c>
      <c r="U73" s="65">
        <f>IF($E71   =0,0,($Q71   /$E71 )*100)</f>
        <v>96.837878402442129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47172000</v>
      </c>
      <c r="C74" s="120">
        <f>SUM(C71:C72)</f>
        <v>0</v>
      </c>
      <c r="D74" s="120"/>
      <c r="E74" s="120">
        <f>$B74      +$C74      +$D74</f>
        <v>47172000</v>
      </c>
      <c r="F74" s="121">
        <f t="shared" ref="F74:O74" si="45">SUM(F71:F72)</f>
        <v>47172000</v>
      </c>
      <c r="G74" s="122">
        <f t="shared" si="45"/>
        <v>47172000</v>
      </c>
      <c r="H74" s="121">
        <f t="shared" si="45"/>
        <v>30190000</v>
      </c>
      <c r="I74" s="122">
        <f t="shared" si="45"/>
        <v>36971383</v>
      </c>
      <c r="J74" s="121">
        <f t="shared" si="45"/>
        <v>11406000</v>
      </c>
      <c r="K74" s="122">
        <f t="shared" si="45"/>
        <v>8708981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41596000</v>
      </c>
      <c r="Q74" s="122">
        <f>$I74      +$K74      +$M74      +$O74</f>
        <v>45680364</v>
      </c>
      <c r="R74" s="67">
        <f>IF(($H74      =0),0,((($J74      -$H74      )/$H74      )*100))</f>
        <v>-62.219277906591586</v>
      </c>
      <c r="S74" s="68">
        <f>IF(($I74      =0),0,((($K74      -$I74      )/$I74      )*100))</f>
        <v>-76.443994534908256</v>
      </c>
      <c r="T74" s="67">
        <f>IF(($E71      =0),0,(($P71      /$E71      )*100))</f>
        <v>88.179428474518787</v>
      </c>
      <c r="U74" s="71">
        <f>IF($E71   =0,0,($Q71   /$E71 )*100)</f>
        <v>96.837878402442129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121807000</v>
      </c>
      <c r="C75" s="120">
        <f>SUM(C9:C16,C19:C25,C28:C31,C34,C37:C41,C44:C54,C57:C60,C63:C67,C71:C72)</f>
        <v>0</v>
      </c>
      <c r="D75" s="120"/>
      <c r="E75" s="120">
        <f>$B75      +$C75      +$D75</f>
        <v>121807000</v>
      </c>
      <c r="F75" s="121">
        <f t="shared" ref="F75:O75" si="46">SUM(F9:F16,F19:F25,F28:F31,F34,F37:F41,F44:F54,F57:F60,F63:F67,F71:F72)</f>
        <v>118947000</v>
      </c>
      <c r="G75" s="122">
        <f t="shared" si="46"/>
        <v>73298000</v>
      </c>
      <c r="H75" s="121">
        <f t="shared" si="46"/>
        <v>41287000</v>
      </c>
      <c r="I75" s="122">
        <f t="shared" si="46"/>
        <v>47786333</v>
      </c>
      <c r="J75" s="121">
        <f t="shared" si="46"/>
        <v>22366000</v>
      </c>
      <c r="K75" s="122">
        <f t="shared" si="46"/>
        <v>18596783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63653000</v>
      </c>
      <c r="Q75" s="122">
        <f>$I75      +$K75      +$M75      +$O75</f>
        <v>66383116</v>
      </c>
      <c r="R75" s="67">
        <f>IF(($H75      =0),0,((($J75      -$H75      )/$H75      )*100))</f>
        <v>-45.827984595635428</v>
      </c>
      <c r="S75" s="68">
        <f>IF(($I75      =0),0,((($K75      -$I75      )/$I75      )*100))</f>
        <v>-61.083469200283687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70.4905869324474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73.513971207087479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5erE+Ulj5StIBllz2GUFBJ1QvehdmhppyPhTgP2Fb2fKA8k0WQtWL4Vjjuwmw1SnEIhZFFVIKi4peDeFgqINlw==" saltValue="N4VNsB76oqyNUY00fX6D7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1023000</v>
      </c>
      <c r="I10" s="110">
        <v>1056909</v>
      </c>
      <c r="J10" s="109">
        <v>575000</v>
      </c>
      <c r="K10" s="110">
        <v>896293</v>
      </c>
      <c r="L10" s="109"/>
      <c r="M10" s="110"/>
      <c r="N10" s="109"/>
      <c r="O10" s="110"/>
      <c r="P10" s="109">
        <f t="shared" ref="P10:P17" si="1">$H10      +$J10      +$L10      +$N10</f>
        <v>1598000</v>
      </c>
      <c r="Q10" s="110">
        <f t="shared" ref="Q10:Q17" si="2">$I10      +$K10      +$M10      +$O10</f>
        <v>1953202</v>
      </c>
      <c r="R10" s="54">
        <f t="shared" ref="R10:R17" si="3">IF(($H10      =0),0,((($J10      -$H10      )/$H10      )*100))</f>
        <v>-43.792766373411531</v>
      </c>
      <c r="S10" s="55">
        <f t="shared" ref="S10:S17" si="4">IF(($I10      =0),0,((($K10      -$I10      )/$I10      )*100))</f>
        <v>-15.196767176738962</v>
      </c>
      <c r="T10" s="54">
        <f t="shared" ref="T10:T16" si="5">IF(($E10      =0),0,(($P10      /$E10      )*100))</f>
        <v>53.266666666666666</v>
      </c>
      <c r="U10" s="56">
        <f t="shared" ref="U10:U16" si="6">IF(($E10      =0),0,(($Q10      /$E10      )*100))</f>
        <v>65.106733333333338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1023000</v>
      </c>
      <c r="I17" s="113">
        <f t="shared" si="7"/>
        <v>1056909</v>
      </c>
      <c r="J17" s="112">
        <f t="shared" si="7"/>
        <v>575000</v>
      </c>
      <c r="K17" s="113">
        <f t="shared" si="7"/>
        <v>896293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1598000</v>
      </c>
      <c r="Q17" s="113">
        <f t="shared" si="2"/>
        <v>1953202</v>
      </c>
      <c r="R17" s="58">
        <f t="shared" si="3"/>
        <v>-43.792766373411531</v>
      </c>
      <c r="S17" s="59">
        <f t="shared" si="4"/>
        <v>-15.196767176738962</v>
      </c>
      <c r="T17" s="58">
        <f>IF((SUM($E9:$E14))=0,0,(P17/(SUM($E9:$E14))*100))</f>
        <v>53.266666666666666</v>
      </c>
      <c r="U17" s="60">
        <f>IF((SUM($E9:$E14))=0,0,(Q17/(SUM($E9:$E14))*100))</f>
        <v>65.106733333333338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35516000</v>
      </c>
      <c r="C23" s="108"/>
      <c r="D23" s="108"/>
      <c r="E23" s="108">
        <f t="shared" si="8"/>
        <v>35516000</v>
      </c>
      <c r="F23" s="109">
        <v>35516000</v>
      </c>
      <c r="G23" s="110">
        <v>10654000</v>
      </c>
      <c r="H23" s="109">
        <v>7037000</v>
      </c>
      <c r="I23" s="110">
        <v>2517730</v>
      </c>
      <c r="J23" s="109"/>
      <c r="K23" s="110">
        <v>16572589</v>
      </c>
      <c r="L23" s="109"/>
      <c r="M23" s="110"/>
      <c r="N23" s="109"/>
      <c r="O23" s="110"/>
      <c r="P23" s="109">
        <f t="shared" si="9"/>
        <v>7037000</v>
      </c>
      <c r="Q23" s="110">
        <f t="shared" si="10"/>
        <v>19090319</v>
      </c>
      <c r="R23" s="54">
        <f t="shared" si="11"/>
        <v>-100</v>
      </c>
      <c r="S23" s="55">
        <f t="shared" si="12"/>
        <v>558.23535486330934</v>
      </c>
      <c r="T23" s="54">
        <f t="shared" si="13"/>
        <v>19.81360513571348</v>
      </c>
      <c r="U23" s="56">
        <f t="shared" si="14"/>
        <v>53.751320531591396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35516000</v>
      </c>
      <c r="C26" s="111">
        <f>SUM(C19:C25)</f>
        <v>0</v>
      </c>
      <c r="D26" s="111"/>
      <c r="E26" s="111">
        <f t="shared" si="8"/>
        <v>35516000</v>
      </c>
      <c r="F26" s="112">
        <f t="shared" ref="F26:O26" si="15">SUM(F19:F25)</f>
        <v>35516000</v>
      </c>
      <c r="G26" s="113">
        <f t="shared" si="15"/>
        <v>10654000</v>
      </c>
      <c r="H26" s="112">
        <f t="shared" si="15"/>
        <v>7037000</v>
      </c>
      <c r="I26" s="113">
        <f t="shared" si="15"/>
        <v>2517730</v>
      </c>
      <c r="J26" s="112">
        <f t="shared" si="15"/>
        <v>0</v>
      </c>
      <c r="K26" s="113">
        <f t="shared" si="15"/>
        <v>16572589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7037000</v>
      </c>
      <c r="Q26" s="113">
        <f t="shared" si="10"/>
        <v>19090319</v>
      </c>
      <c r="R26" s="58">
        <f t="shared" si="11"/>
        <v>-100</v>
      </c>
      <c r="S26" s="59">
        <f t="shared" si="12"/>
        <v>558.23535486330934</v>
      </c>
      <c r="T26" s="58">
        <f>IF(($E26-$E21-$E25)   =0,0,($P26   /($E26-$E21-$E25)   )*100)</f>
        <v>19.81360513571348</v>
      </c>
      <c r="U26" s="60">
        <f>IF(($E26-$E21-$E25)   =0,0,($Q26   /($E26-$E21-$E25)   )*100)</f>
        <v>53.751320531591396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1732000</v>
      </c>
      <c r="C34" s="108"/>
      <c r="D34" s="108"/>
      <c r="E34" s="108">
        <f>$B34      +$C34      +$D34</f>
        <v>1732000</v>
      </c>
      <c r="F34" s="109">
        <v>1732000</v>
      </c>
      <c r="G34" s="110">
        <v>1212000</v>
      </c>
      <c r="H34" s="109">
        <v>433000</v>
      </c>
      <c r="I34" s="110">
        <v>487493</v>
      </c>
      <c r="J34" s="109">
        <v>779000</v>
      </c>
      <c r="K34" s="110">
        <v>799491</v>
      </c>
      <c r="L34" s="109"/>
      <c r="M34" s="110"/>
      <c r="N34" s="109"/>
      <c r="O34" s="110"/>
      <c r="P34" s="109">
        <f>$H34      +$J34      +$L34      +$N34</f>
        <v>1212000</v>
      </c>
      <c r="Q34" s="110">
        <f>$I34      +$K34      +$M34      +$O34</f>
        <v>1286984</v>
      </c>
      <c r="R34" s="54">
        <f>IF(($H34      =0),0,((($J34      -$H34      )/$H34      )*100))</f>
        <v>79.907621247113156</v>
      </c>
      <c r="S34" s="55">
        <f>IF(($I34      =0),0,((($K34      -$I34      )/$I34      )*100))</f>
        <v>64.000508725253496</v>
      </c>
      <c r="T34" s="54">
        <f>IF(($E34      =0),0,(($P34      /$E34      )*100))</f>
        <v>69.976905311778296</v>
      </c>
      <c r="U34" s="56">
        <f>IF(($E34      =0),0,(($Q34      /$E34      )*100))</f>
        <v>74.306235565819861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1732000</v>
      </c>
      <c r="C35" s="111">
        <f>C34</f>
        <v>0</v>
      </c>
      <c r="D35" s="111"/>
      <c r="E35" s="111">
        <f>$B35      +$C35      +$D35</f>
        <v>1732000</v>
      </c>
      <c r="F35" s="112">
        <f t="shared" ref="F35:O35" si="17">F34</f>
        <v>1732000</v>
      </c>
      <c r="G35" s="113">
        <f t="shared" si="17"/>
        <v>1212000</v>
      </c>
      <c r="H35" s="112">
        <f t="shared" si="17"/>
        <v>433000</v>
      </c>
      <c r="I35" s="113">
        <f t="shared" si="17"/>
        <v>487493</v>
      </c>
      <c r="J35" s="112">
        <f t="shared" si="17"/>
        <v>779000</v>
      </c>
      <c r="K35" s="113">
        <f t="shared" si="17"/>
        <v>799491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1212000</v>
      </c>
      <c r="Q35" s="113">
        <f>$I35      +$K35      +$M35      +$O35</f>
        <v>1286984</v>
      </c>
      <c r="R35" s="58">
        <f>IF(($H35      =0),0,((($J35      -$H35      )/$H35      )*100))</f>
        <v>79.907621247113156</v>
      </c>
      <c r="S35" s="59">
        <f>IF(($I35      =0),0,((($K35      -$I35      )/$I35      )*100))</f>
        <v>64.000508725253496</v>
      </c>
      <c r="T35" s="58">
        <f>IF($E35   =0,0,($P35   /$E35   )*100)</f>
        <v>69.976905311778296</v>
      </c>
      <c r="U35" s="60">
        <f>IF($E35   =0,0,($Q35   /$E35   )*100)</f>
        <v>74.306235565819861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8000000</v>
      </c>
      <c r="C37" s="108"/>
      <c r="D37" s="108"/>
      <c r="E37" s="108">
        <f t="shared" ref="E37:E42" si="18">$B37      +$C37      +$D37</f>
        <v>8000000</v>
      </c>
      <c r="F37" s="109">
        <v>8000000</v>
      </c>
      <c r="G37" s="110">
        <v>5200000</v>
      </c>
      <c r="H37" s="109"/>
      <c r="I37" s="110"/>
      <c r="J37" s="109">
        <v>5153000</v>
      </c>
      <c r="K37" s="110"/>
      <c r="L37" s="109"/>
      <c r="M37" s="110"/>
      <c r="N37" s="109"/>
      <c r="O37" s="110"/>
      <c r="P37" s="109">
        <f t="shared" ref="P37:P42" si="19">$H37      +$J37      +$L37      +$N37</f>
        <v>5153000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64.412499999999994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24438000</v>
      </c>
      <c r="C38" s="108"/>
      <c r="D38" s="108"/>
      <c r="E38" s="108">
        <f t="shared" si="18"/>
        <v>24438000</v>
      </c>
      <c r="F38" s="109">
        <v>22219000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32438000</v>
      </c>
      <c r="C42" s="111">
        <f>SUM(C37:C41)</f>
        <v>0</v>
      </c>
      <c r="D42" s="111"/>
      <c r="E42" s="111">
        <f t="shared" si="18"/>
        <v>32438000</v>
      </c>
      <c r="F42" s="112">
        <f t="shared" ref="F42:O42" si="25">SUM(F37:F41)</f>
        <v>30219000</v>
      </c>
      <c r="G42" s="113">
        <f t="shared" si="25"/>
        <v>5200000</v>
      </c>
      <c r="H42" s="112">
        <f t="shared" si="25"/>
        <v>0</v>
      </c>
      <c r="I42" s="113">
        <f t="shared" si="25"/>
        <v>0</v>
      </c>
      <c r="J42" s="112">
        <f t="shared" si="25"/>
        <v>5153000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5153000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64.412499999999994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72686000</v>
      </c>
      <c r="C69" s="120">
        <f>SUM(C9:C16,C19:C25,C28:C31,C34,C37:C41,C44:C54,C57:C60,C63:C67)</f>
        <v>0</v>
      </c>
      <c r="D69" s="120"/>
      <c r="E69" s="120">
        <f t="shared" si="35"/>
        <v>72686000</v>
      </c>
      <c r="F69" s="121">
        <f t="shared" ref="F69:O69" si="43">SUM(F9:F16,F19:F25,F28:F31,F34,F37:F41,F44:F54,F57:F60,F63:F67)</f>
        <v>70467000</v>
      </c>
      <c r="G69" s="122">
        <f t="shared" si="43"/>
        <v>20066000</v>
      </c>
      <c r="H69" s="121">
        <f t="shared" si="43"/>
        <v>8493000</v>
      </c>
      <c r="I69" s="122">
        <f t="shared" si="43"/>
        <v>4062132</v>
      </c>
      <c r="J69" s="121">
        <f t="shared" si="43"/>
        <v>6507000</v>
      </c>
      <c r="K69" s="122">
        <f t="shared" si="43"/>
        <v>18268373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15000000</v>
      </c>
      <c r="Q69" s="122">
        <f t="shared" si="37"/>
        <v>22330505</v>
      </c>
      <c r="R69" s="67">
        <f t="shared" si="38"/>
        <v>-23.383963263864359</v>
      </c>
      <c r="S69" s="68">
        <f t="shared" si="39"/>
        <v>349.72376574665714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31.089371580169129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46.282757834521639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27608000</v>
      </c>
      <c r="C71" s="108"/>
      <c r="D71" s="108"/>
      <c r="E71" s="108">
        <f>$B71      +$C71      +$D71</f>
        <v>27608000</v>
      </c>
      <c r="F71" s="109">
        <v>27608000</v>
      </c>
      <c r="G71" s="110">
        <v>21741000</v>
      </c>
      <c r="H71" s="109">
        <v>4766000</v>
      </c>
      <c r="I71" s="110">
        <v>5042388</v>
      </c>
      <c r="J71" s="109">
        <v>10039000</v>
      </c>
      <c r="K71" s="110">
        <v>12097761</v>
      </c>
      <c r="L71" s="109"/>
      <c r="M71" s="110"/>
      <c r="N71" s="109"/>
      <c r="O71" s="110"/>
      <c r="P71" s="109">
        <f>$H71      +$J71      +$L71      +$N71</f>
        <v>14805000</v>
      </c>
      <c r="Q71" s="110">
        <f>$I71      +$K71      +$M71      +$O71</f>
        <v>17140149</v>
      </c>
      <c r="R71" s="54">
        <f>IF(($H71      =0),0,((($J71      -$H71      )/$H71      )*100))</f>
        <v>110.63785144775493</v>
      </c>
      <c r="S71" s="55">
        <f>IF(($I71      =0),0,((($K71      -$I71      )/$I71      )*100))</f>
        <v>139.92126349658139</v>
      </c>
      <c r="T71" s="54">
        <f>IF(($E71      =0),0,(($P71      /$E71      )*100))</f>
        <v>53.625760649087219</v>
      </c>
      <c r="U71" s="56">
        <f>IF(($E71      =0),0,(($Q71      /$E71      )*100))</f>
        <v>62.083993769921761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27608000</v>
      </c>
      <c r="C73" s="117">
        <f>SUM(C71:C72)</f>
        <v>0</v>
      </c>
      <c r="D73" s="117"/>
      <c r="E73" s="117">
        <f>$B73      +$C73      +$D73</f>
        <v>27608000</v>
      </c>
      <c r="F73" s="118">
        <f t="shared" ref="F73:O73" si="44">SUM(F71:F72)</f>
        <v>27608000</v>
      </c>
      <c r="G73" s="119">
        <f t="shared" si="44"/>
        <v>21741000</v>
      </c>
      <c r="H73" s="118">
        <f t="shared" si="44"/>
        <v>4766000</v>
      </c>
      <c r="I73" s="119">
        <f t="shared" si="44"/>
        <v>5042388</v>
      </c>
      <c r="J73" s="118">
        <f t="shared" si="44"/>
        <v>10039000</v>
      </c>
      <c r="K73" s="119">
        <f t="shared" si="44"/>
        <v>12097761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14805000</v>
      </c>
      <c r="Q73" s="119">
        <f>$I73      +$K73      +$M73      +$O73</f>
        <v>17140149</v>
      </c>
      <c r="R73" s="63">
        <f>IF(($H73      =0),0,((($J73      -$H73      )/$H73      )*100))</f>
        <v>110.63785144775493</v>
      </c>
      <c r="S73" s="64">
        <f>IF(($I73      =0),0,((($K73      -$I73      )/$I73      )*100))</f>
        <v>139.92126349658139</v>
      </c>
      <c r="T73" s="63">
        <f>IF(($E71      =0),0,(($P71      /$E71      )*100))</f>
        <v>53.625760649087219</v>
      </c>
      <c r="U73" s="65">
        <f>IF($E71   =0,0,($Q71   /$E71 )*100)</f>
        <v>62.083993769921761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27608000</v>
      </c>
      <c r="C74" s="120">
        <f>SUM(C71:C72)</f>
        <v>0</v>
      </c>
      <c r="D74" s="120"/>
      <c r="E74" s="120">
        <f>$B74      +$C74      +$D74</f>
        <v>27608000</v>
      </c>
      <c r="F74" s="121">
        <f t="shared" ref="F74:O74" si="45">SUM(F71:F72)</f>
        <v>27608000</v>
      </c>
      <c r="G74" s="122">
        <f t="shared" si="45"/>
        <v>21741000</v>
      </c>
      <c r="H74" s="121">
        <f t="shared" si="45"/>
        <v>4766000</v>
      </c>
      <c r="I74" s="122">
        <f t="shared" si="45"/>
        <v>5042388</v>
      </c>
      <c r="J74" s="121">
        <f t="shared" si="45"/>
        <v>10039000</v>
      </c>
      <c r="K74" s="122">
        <f t="shared" si="45"/>
        <v>12097761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14805000</v>
      </c>
      <c r="Q74" s="122">
        <f>$I74      +$K74      +$M74      +$O74</f>
        <v>17140149</v>
      </c>
      <c r="R74" s="67">
        <f>IF(($H74      =0),0,((($J74      -$H74      )/$H74      )*100))</f>
        <v>110.63785144775493</v>
      </c>
      <c r="S74" s="68">
        <f>IF(($I74      =0),0,((($K74      -$I74      )/$I74      )*100))</f>
        <v>139.92126349658139</v>
      </c>
      <c r="T74" s="67">
        <f>IF(($E71      =0),0,(($P71      /$E71      )*100))</f>
        <v>53.625760649087219</v>
      </c>
      <c r="U74" s="71">
        <f>IF($E71   =0,0,($Q71   /$E71 )*100)</f>
        <v>62.083993769921761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100294000</v>
      </c>
      <c r="C75" s="120">
        <f>SUM(C9:C16,C19:C25,C28:C31,C34,C37:C41,C44:C54,C57:C60,C63:C67,C71:C72)</f>
        <v>0</v>
      </c>
      <c r="D75" s="120"/>
      <c r="E75" s="120">
        <f>$B75      +$C75      +$D75</f>
        <v>100294000</v>
      </c>
      <c r="F75" s="121">
        <f t="shared" ref="F75:O75" si="46">SUM(F9:F16,F19:F25,F28:F31,F34,F37:F41,F44:F54,F57:F60,F63:F67,F71:F72)</f>
        <v>98075000</v>
      </c>
      <c r="G75" s="122">
        <f t="shared" si="46"/>
        <v>41807000</v>
      </c>
      <c r="H75" s="121">
        <f t="shared" si="46"/>
        <v>13259000</v>
      </c>
      <c r="I75" s="122">
        <f t="shared" si="46"/>
        <v>9104520</v>
      </c>
      <c r="J75" s="121">
        <f t="shared" si="46"/>
        <v>16546000</v>
      </c>
      <c r="K75" s="122">
        <f t="shared" si="46"/>
        <v>30366134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29805000</v>
      </c>
      <c r="Q75" s="122">
        <f>$I75      +$K75      +$M75      +$O75</f>
        <v>39470654</v>
      </c>
      <c r="R75" s="67">
        <f>IF(($H75      =0),0,((($J75      -$H75      )/$H75      )*100))</f>
        <v>24.790708198204992</v>
      </c>
      <c r="S75" s="68">
        <f>IF(($I75      =0),0,((($K75      -$I75      )/$I75      )*100))</f>
        <v>233.52811570516621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39.291552415102302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52.03366114743725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4lAOuaZt9sRbHsp9dNwEvvje1b8iSR9bEGynRxwvGVUoOWYCv8eBVuAudXUUNIoGhCr+jRIZQm9KIXQcP4zzKA==" saltValue="RVG8QjwVQVHeeJfS9ZGZw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52000</v>
      </c>
      <c r="I10" s="110">
        <v>51296</v>
      </c>
      <c r="J10" s="109">
        <v>1193000</v>
      </c>
      <c r="K10" s="110">
        <v>94043</v>
      </c>
      <c r="L10" s="109"/>
      <c r="M10" s="110"/>
      <c r="N10" s="109"/>
      <c r="O10" s="110"/>
      <c r="P10" s="109">
        <f t="shared" ref="P10:P17" si="1">$H10      +$J10      +$L10      +$N10</f>
        <v>1245000</v>
      </c>
      <c r="Q10" s="110">
        <f t="shared" ref="Q10:Q17" si="2">$I10      +$K10      +$M10      +$O10</f>
        <v>145339</v>
      </c>
      <c r="R10" s="54">
        <f t="shared" ref="R10:R17" si="3">IF(($H10      =0),0,((($J10      -$H10      )/$H10      )*100))</f>
        <v>2194.2307692307695</v>
      </c>
      <c r="S10" s="55">
        <f t="shared" ref="S10:S17" si="4">IF(($I10      =0),0,((($K10      -$I10      )/$I10      )*100))</f>
        <v>83.333983156581411</v>
      </c>
      <c r="T10" s="54">
        <f t="shared" ref="T10:T16" si="5">IF(($E10      =0),0,(($P10      /$E10      )*100))</f>
        <v>41.5</v>
      </c>
      <c r="U10" s="56">
        <f t="shared" ref="U10:U16" si="6">IF(($E10      =0),0,(($Q10      /$E10      )*100))</f>
        <v>4.8446333333333333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>
        <v>47000000</v>
      </c>
      <c r="C16" s="108"/>
      <c r="D16" s="108"/>
      <c r="E16" s="108">
        <f t="shared" si="0"/>
        <v>47000000</v>
      </c>
      <c r="F16" s="109">
        <v>47000000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50000000</v>
      </c>
      <c r="C17" s="111">
        <f>SUM(C9:C16)</f>
        <v>0</v>
      </c>
      <c r="D17" s="111"/>
      <c r="E17" s="111">
        <f t="shared" si="0"/>
        <v>50000000</v>
      </c>
      <c r="F17" s="112">
        <f t="shared" ref="F17:O17" si="7">SUM(F9:F16)</f>
        <v>50000000</v>
      </c>
      <c r="G17" s="113">
        <f t="shared" si="7"/>
        <v>3000000</v>
      </c>
      <c r="H17" s="112">
        <f t="shared" si="7"/>
        <v>52000</v>
      </c>
      <c r="I17" s="113">
        <f t="shared" si="7"/>
        <v>51296</v>
      </c>
      <c r="J17" s="112">
        <f t="shared" si="7"/>
        <v>1193000</v>
      </c>
      <c r="K17" s="113">
        <f t="shared" si="7"/>
        <v>94043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1245000</v>
      </c>
      <c r="Q17" s="113">
        <f t="shared" si="2"/>
        <v>145339</v>
      </c>
      <c r="R17" s="58">
        <f t="shared" si="3"/>
        <v>2194.2307692307695</v>
      </c>
      <c r="S17" s="59">
        <f t="shared" si="4"/>
        <v>83.333983156581411</v>
      </c>
      <c r="T17" s="58">
        <f>IF((SUM($E9:$E14))=0,0,(P17/(SUM($E9:$E14))*100))</f>
        <v>41.5</v>
      </c>
      <c r="U17" s="60">
        <f>IF((SUM($E9:$E14))=0,0,(Q17/(SUM($E9:$E14))*100))</f>
        <v>4.8446333333333333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32029000</v>
      </c>
      <c r="C23" s="108"/>
      <c r="D23" s="108"/>
      <c r="E23" s="108">
        <f t="shared" si="8"/>
        <v>32029000</v>
      </c>
      <c r="F23" s="109">
        <v>32029000</v>
      </c>
      <c r="G23" s="110">
        <v>9608000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32029000</v>
      </c>
      <c r="C26" s="111">
        <f>SUM(C19:C25)</f>
        <v>0</v>
      </c>
      <c r="D26" s="111"/>
      <c r="E26" s="111">
        <f t="shared" si="8"/>
        <v>32029000</v>
      </c>
      <c r="F26" s="112">
        <f t="shared" ref="F26:O26" si="15">SUM(F19:F25)</f>
        <v>32029000</v>
      </c>
      <c r="G26" s="113">
        <f t="shared" si="15"/>
        <v>9608000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2719000</v>
      </c>
      <c r="C34" s="108"/>
      <c r="D34" s="108"/>
      <c r="E34" s="108">
        <f>$B34      +$C34      +$D34</f>
        <v>2719000</v>
      </c>
      <c r="F34" s="109">
        <v>2719000</v>
      </c>
      <c r="G34" s="110">
        <v>1904000</v>
      </c>
      <c r="H34" s="109">
        <v>680000</v>
      </c>
      <c r="I34" s="110">
        <v>692728</v>
      </c>
      <c r="J34" s="109">
        <v>696000</v>
      </c>
      <c r="K34" s="110">
        <v>929903</v>
      </c>
      <c r="L34" s="109"/>
      <c r="M34" s="110"/>
      <c r="N34" s="109"/>
      <c r="O34" s="110"/>
      <c r="P34" s="109">
        <f>$H34      +$J34      +$L34      +$N34</f>
        <v>1376000</v>
      </c>
      <c r="Q34" s="110">
        <f>$I34      +$K34      +$M34      +$O34</f>
        <v>1622631</v>
      </c>
      <c r="R34" s="54">
        <f>IF(($H34      =0),0,((($J34      -$H34      )/$H34      )*100))</f>
        <v>2.3529411764705883</v>
      </c>
      <c r="S34" s="55">
        <f>IF(($I34      =0),0,((($K34      -$I34      )/$I34      )*100))</f>
        <v>34.237824947165407</v>
      </c>
      <c r="T34" s="54">
        <f>IF(($E34      =0),0,(($P34      /$E34      )*100))</f>
        <v>50.606840750275836</v>
      </c>
      <c r="U34" s="56">
        <f>IF(($E34      =0),0,(($Q34      /$E34      )*100))</f>
        <v>59.677491724898857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2719000</v>
      </c>
      <c r="C35" s="111">
        <f>C34</f>
        <v>0</v>
      </c>
      <c r="D35" s="111"/>
      <c r="E35" s="111">
        <f>$B35      +$C35      +$D35</f>
        <v>2719000</v>
      </c>
      <c r="F35" s="112">
        <f t="shared" ref="F35:O35" si="17">F34</f>
        <v>2719000</v>
      </c>
      <c r="G35" s="113">
        <f t="shared" si="17"/>
        <v>1904000</v>
      </c>
      <c r="H35" s="112">
        <f t="shared" si="17"/>
        <v>680000</v>
      </c>
      <c r="I35" s="113">
        <f t="shared" si="17"/>
        <v>692728</v>
      </c>
      <c r="J35" s="112">
        <f t="shared" si="17"/>
        <v>696000</v>
      </c>
      <c r="K35" s="113">
        <f t="shared" si="17"/>
        <v>929903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1376000</v>
      </c>
      <c r="Q35" s="113">
        <f>$I35      +$K35      +$M35      +$O35</f>
        <v>1622631</v>
      </c>
      <c r="R35" s="58">
        <f>IF(($H35      =0),0,((($J35      -$H35      )/$H35      )*100))</f>
        <v>2.3529411764705883</v>
      </c>
      <c r="S35" s="59">
        <f>IF(($I35      =0),0,((($K35      -$I35      )/$I35      )*100))</f>
        <v>34.237824947165407</v>
      </c>
      <c r="T35" s="58">
        <f>IF($E35   =0,0,($P35   /$E35   )*100)</f>
        <v>50.606840750275836</v>
      </c>
      <c r="U35" s="60">
        <f>IF($E35   =0,0,($Q35   /$E35   )*100)</f>
        <v>59.677491724898857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33580000</v>
      </c>
      <c r="C38" s="108"/>
      <c r="D38" s="108"/>
      <c r="E38" s="108">
        <f t="shared" si="18"/>
        <v>33580000</v>
      </c>
      <c r="F38" s="109">
        <v>30531000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33580000</v>
      </c>
      <c r="C42" s="111">
        <f>SUM(C37:C41)</f>
        <v>0</v>
      </c>
      <c r="D42" s="111"/>
      <c r="E42" s="111">
        <f t="shared" si="18"/>
        <v>33580000</v>
      </c>
      <c r="F42" s="112">
        <f t="shared" ref="F42:O42" si="25">SUM(F37:F41)</f>
        <v>30531000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118328000</v>
      </c>
      <c r="C69" s="120">
        <f>SUM(C9:C16,C19:C25,C28:C31,C34,C37:C41,C44:C54,C57:C60,C63:C67)</f>
        <v>0</v>
      </c>
      <c r="D69" s="120"/>
      <c r="E69" s="120">
        <f t="shared" si="35"/>
        <v>118328000</v>
      </c>
      <c r="F69" s="121">
        <f t="shared" ref="F69:O69" si="43">SUM(F9:F16,F19:F25,F28:F31,F34,F37:F41,F44:F54,F57:F60,F63:F67)</f>
        <v>115279000</v>
      </c>
      <c r="G69" s="122">
        <f t="shared" si="43"/>
        <v>14512000</v>
      </c>
      <c r="H69" s="121">
        <f t="shared" si="43"/>
        <v>732000</v>
      </c>
      <c r="I69" s="122">
        <f t="shared" si="43"/>
        <v>744024</v>
      </c>
      <c r="J69" s="121">
        <f t="shared" si="43"/>
        <v>1889000</v>
      </c>
      <c r="K69" s="122">
        <f t="shared" si="43"/>
        <v>1023946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2621000</v>
      </c>
      <c r="Q69" s="122">
        <f t="shared" si="37"/>
        <v>1767970</v>
      </c>
      <c r="R69" s="67">
        <f t="shared" si="38"/>
        <v>158.06010928961749</v>
      </c>
      <c r="S69" s="68">
        <f t="shared" si="39"/>
        <v>37.62271109534101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6.9434142206209595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4.6836123768146658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66868000</v>
      </c>
      <c r="C71" s="108"/>
      <c r="D71" s="108"/>
      <c r="E71" s="108">
        <f>$B71      +$C71      +$D71</f>
        <v>66868000</v>
      </c>
      <c r="F71" s="109">
        <v>66868000</v>
      </c>
      <c r="G71" s="110">
        <v>55504000</v>
      </c>
      <c r="H71" s="109">
        <v>21351000</v>
      </c>
      <c r="I71" s="110">
        <v>8120558</v>
      </c>
      <c r="J71" s="109">
        <v>19337000</v>
      </c>
      <c r="K71" s="110">
        <v>18562845</v>
      </c>
      <c r="L71" s="109"/>
      <c r="M71" s="110"/>
      <c r="N71" s="109"/>
      <c r="O71" s="110"/>
      <c r="P71" s="109">
        <f>$H71      +$J71      +$L71      +$N71</f>
        <v>40688000</v>
      </c>
      <c r="Q71" s="110">
        <f>$I71      +$K71      +$M71      +$O71</f>
        <v>26683403</v>
      </c>
      <c r="R71" s="54">
        <f>IF(($H71      =0),0,((($J71      -$H71      )/$H71      )*100))</f>
        <v>-9.432813451360591</v>
      </c>
      <c r="S71" s="55">
        <f>IF(($I71      =0),0,((($K71      -$I71      )/$I71      )*100))</f>
        <v>128.59075694059447</v>
      </c>
      <c r="T71" s="54">
        <f>IF(($E71      =0),0,(($P71      /$E71      )*100))</f>
        <v>60.84823832027277</v>
      </c>
      <c r="U71" s="56">
        <f>IF(($E71      =0),0,(($Q71      /$E71      )*100))</f>
        <v>39.904592630256623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66868000</v>
      </c>
      <c r="C73" s="117">
        <f>SUM(C71:C72)</f>
        <v>0</v>
      </c>
      <c r="D73" s="117"/>
      <c r="E73" s="117">
        <f>$B73      +$C73      +$D73</f>
        <v>66868000</v>
      </c>
      <c r="F73" s="118">
        <f t="shared" ref="F73:O73" si="44">SUM(F71:F72)</f>
        <v>66868000</v>
      </c>
      <c r="G73" s="119">
        <f t="shared" si="44"/>
        <v>55504000</v>
      </c>
      <c r="H73" s="118">
        <f t="shared" si="44"/>
        <v>21351000</v>
      </c>
      <c r="I73" s="119">
        <f t="shared" si="44"/>
        <v>8120558</v>
      </c>
      <c r="J73" s="118">
        <f t="shared" si="44"/>
        <v>19337000</v>
      </c>
      <c r="K73" s="119">
        <f t="shared" si="44"/>
        <v>18562845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40688000</v>
      </c>
      <c r="Q73" s="119">
        <f>$I73      +$K73      +$M73      +$O73</f>
        <v>26683403</v>
      </c>
      <c r="R73" s="63">
        <f>IF(($H73      =0),0,((($J73      -$H73      )/$H73      )*100))</f>
        <v>-9.432813451360591</v>
      </c>
      <c r="S73" s="64">
        <f>IF(($I73      =0),0,((($K73      -$I73      )/$I73      )*100))</f>
        <v>128.59075694059447</v>
      </c>
      <c r="T73" s="63">
        <f>IF(($E71      =0),0,(($P71      /$E71      )*100))</f>
        <v>60.84823832027277</v>
      </c>
      <c r="U73" s="65">
        <f>IF($E71   =0,0,($Q71   /$E71 )*100)</f>
        <v>39.904592630256623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66868000</v>
      </c>
      <c r="C74" s="120">
        <f>SUM(C71:C72)</f>
        <v>0</v>
      </c>
      <c r="D74" s="120"/>
      <c r="E74" s="120">
        <f>$B74      +$C74      +$D74</f>
        <v>66868000</v>
      </c>
      <c r="F74" s="121">
        <f t="shared" ref="F74:O74" si="45">SUM(F71:F72)</f>
        <v>66868000</v>
      </c>
      <c r="G74" s="122">
        <f t="shared" si="45"/>
        <v>55504000</v>
      </c>
      <c r="H74" s="121">
        <f t="shared" si="45"/>
        <v>21351000</v>
      </c>
      <c r="I74" s="122">
        <f t="shared" si="45"/>
        <v>8120558</v>
      </c>
      <c r="J74" s="121">
        <f t="shared" si="45"/>
        <v>19337000</v>
      </c>
      <c r="K74" s="122">
        <f t="shared" si="45"/>
        <v>18562845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40688000</v>
      </c>
      <c r="Q74" s="122">
        <f>$I74      +$K74      +$M74      +$O74</f>
        <v>26683403</v>
      </c>
      <c r="R74" s="67">
        <f>IF(($H74      =0),0,((($J74      -$H74      )/$H74      )*100))</f>
        <v>-9.432813451360591</v>
      </c>
      <c r="S74" s="68">
        <f>IF(($I74      =0),0,((($K74      -$I74      )/$I74      )*100))</f>
        <v>128.59075694059447</v>
      </c>
      <c r="T74" s="67">
        <f>IF(($E71      =0),0,(($P71      /$E71      )*100))</f>
        <v>60.84823832027277</v>
      </c>
      <c r="U74" s="71">
        <f>IF($E71   =0,0,($Q71   /$E71 )*100)</f>
        <v>39.904592630256623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185196000</v>
      </c>
      <c r="C75" s="120">
        <f>SUM(C9:C16,C19:C25,C28:C31,C34,C37:C41,C44:C54,C57:C60,C63:C67,C71:C72)</f>
        <v>0</v>
      </c>
      <c r="D75" s="120"/>
      <c r="E75" s="120">
        <f>$B75      +$C75      +$D75</f>
        <v>185196000</v>
      </c>
      <c r="F75" s="121">
        <f t="shared" ref="F75:O75" si="46">SUM(F9:F16,F19:F25,F28:F31,F34,F37:F41,F44:F54,F57:F60,F63:F67,F71:F72)</f>
        <v>182147000</v>
      </c>
      <c r="G75" s="122">
        <f t="shared" si="46"/>
        <v>70016000</v>
      </c>
      <c r="H75" s="121">
        <f t="shared" si="46"/>
        <v>22083000</v>
      </c>
      <c r="I75" s="122">
        <f t="shared" si="46"/>
        <v>8864582</v>
      </c>
      <c r="J75" s="121">
        <f t="shared" si="46"/>
        <v>21226000</v>
      </c>
      <c r="K75" s="122">
        <f t="shared" si="46"/>
        <v>19586791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43309000</v>
      </c>
      <c r="Q75" s="122">
        <f>$I75      +$K75      +$M75      +$O75</f>
        <v>28451373</v>
      </c>
      <c r="R75" s="67">
        <f>IF(($H75      =0),0,((($J75      -$H75      )/$H75      )*100))</f>
        <v>-3.8808132952950234</v>
      </c>
      <c r="S75" s="68">
        <f>IF(($I75      =0),0,((($K75      -$I75      )/$I75      )*100))</f>
        <v>120.95560738227702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41.398065305498207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27.196005391144755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9b0V5b9R/paAYis2tdb8iXj6aI4OYCGJhFsd5DgTLmw+uUUOmbsHsRG9MhzucfUc+pGOsBCw5mLTE5JU/E1xOg==" saltValue="ys3DLdWryLtzfy6LzQ9GD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2300000</v>
      </c>
      <c r="C10" s="108"/>
      <c r="D10" s="108"/>
      <c r="E10" s="108">
        <f t="shared" ref="E10:E17" si="0">$B10      +$C10      +$D10</f>
        <v>2300000</v>
      </c>
      <c r="F10" s="109">
        <v>2300000</v>
      </c>
      <c r="G10" s="110">
        <v>2300000</v>
      </c>
      <c r="H10" s="109">
        <v>304000</v>
      </c>
      <c r="I10" s="110">
        <v>303799</v>
      </c>
      <c r="J10" s="109">
        <v>652000</v>
      </c>
      <c r="K10" s="110">
        <v>653128</v>
      </c>
      <c r="L10" s="109"/>
      <c r="M10" s="110"/>
      <c r="N10" s="109"/>
      <c r="O10" s="110"/>
      <c r="P10" s="109">
        <f t="shared" ref="P10:P17" si="1">$H10      +$J10      +$L10      +$N10</f>
        <v>956000</v>
      </c>
      <c r="Q10" s="110">
        <f t="shared" ref="Q10:Q17" si="2">$I10      +$K10      +$M10      +$O10</f>
        <v>956927</v>
      </c>
      <c r="R10" s="54">
        <f t="shared" ref="R10:R17" si="3">IF(($H10      =0),0,((($J10      -$H10      )/$H10      )*100))</f>
        <v>114.4736842105263</v>
      </c>
      <c r="S10" s="55">
        <f t="shared" ref="S10:S17" si="4">IF(($I10      =0),0,((($K10      -$I10      )/$I10      )*100))</f>
        <v>114.98688277446601</v>
      </c>
      <c r="T10" s="54">
        <f t="shared" ref="T10:T16" si="5">IF(($E10      =0),0,(($P10      /$E10      )*100))</f>
        <v>41.565217391304351</v>
      </c>
      <c r="U10" s="56">
        <f t="shared" ref="U10:U16" si="6">IF(($E10      =0),0,(($Q10      /$E10      )*100))</f>
        <v>41.605521739130438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2300000</v>
      </c>
      <c r="C17" s="111">
        <f>SUM(C9:C16)</f>
        <v>0</v>
      </c>
      <c r="D17" s="111"/>
      <c r="E17" s="111">
        <f t="shared" si="0"/>
        <v>2300000</v>
      </c>
      <c r="F17" s="112">
        <f t="shared" ref="F17:O17" si="7">SUM(F9:F16)</f>
        <v>2300000</v>
      </c>
      <c r="G17" s="113">
        <f t="shared" si="7"/>
        <v>2300000</v>
      </c>
      <c r="H17" s="112">
        <f t="shared" si="7"/>
        <v>304000</v>
      </c>
      <c r="I17" s="113">
        <f t="shared" si="7"/>
        <v>303799</v>
      </c>
      <c r="J17" s="112">
        <f t="shared" si="7"/>
        <v>652000</v>
      </c>
      <c r="K17" s="113">
        <f t="shared" si="7"/>
        <v>653128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956000</v>
      </c>
      <c r="Q17" s="113">
        <f t="shared" si="2"/>
        <v>956927</v>
      </c>
      <c r="R17" s="58">
        <f t="shared" si="3"/>
        <v>114.4736842105263</v>
      </c>
      <c r="S17" s="59">
        <f t="shared" si="4"/>
        <v>114.98688277446601</v>
      </c>
      <c r="T17" s="58">
        <f>IF((SUM($E9:$E14))=0,0,(P17/(SUM($E9:$E14))*100))</f>
        <v>41.565217391304351</v>
      </c>
      <c r="U17" s="60">
        <f>IF((SUM($E9:$E14))=0,0,(Q17/(SUM($E9:$E14))*100))</f>
        <v>41.605521739130438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20743000</v>
      </c>
      <c r="C23" s="108"/>
      <c r="D23" s="108"/>
      <c r="E23" s="108">
        <f t="shared" si="8"/>
        <v>20743000</v>
      </c>
      <c r="F23" s="109">
        <v>20743000</v>
      </c>
      <c r="G23" s="110">
        <v>10578000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20743000</v>
      </c>
      <c r="C26" s="111">
        <f>SUM(C19:C25)</f>
        <v>0</v>
      </c>
      <c r="D26" s="111"/>
      <c r="E26" s="111">
        <f t="shared" si="8"/>
        <v>20743000</v>
      </c>
      <c r="F26" s="112">
        <f t="shared" ref="F26:O26" si="15">SUM(F19:F25)</f>
        <v>20743000</v>
      </c>
      <c r="G26" s="113">
        <f t="shared" si="15"/>
        <v>10578000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3786000</v>
      </c>
      <c r="C31" s="108"/>
      <c r="D31" s="108"/>
      <c r="E31" s="108">
        <f>$B31      +$C31      +$D31</f>
        <v>3786000</v>
      </c>
      <c r="F31" s="109">
        <v>3786000</v>
      </c>
      <c r="G31" s="110">
        <v>2650000</v>
      </c>
      <c r="H31" s="109">
        <v>394000</v>
      </c>
      <c r="I31" s="110">
        <v>422841</v>
      </c>
      <c r="J31" s="109">
        <v>2080000</v>
      </c>
      <c r="K31" s="110">
        <v>1983811</v>
      </c>
      <c r="L31" s="109"/>
      <c r="M31" s="110"/>
      <c r="N31" s="109"/>
      <c r="O31" s="110"/>
      <c r="P31" s="109">
        <f>$H31      +$J31      +$L31      +$N31</f>
        <v>2474000</v>
      </c>
      <c r="Q31" s="110">
        <f>$I31      +$K31      +$M31      +$O31</f>
        <v>2406652</v>
      </c>
      <c r="R31" s="54">
        <f>IF(($H31      =0),0,((($J31      -$H31      )/$H31      )*100))</f>
        <v>427.91878172588832</v>
      </c>
      <c r="S31" s="55">
        <f>IF(($I31      =0),0,((($K31      -$I31      )/$I31      )*100))</f>
        <v>369.16240383501128</v>
      </c>
      <c r="T31" s="54">
        <f>IF(($E31      =0),0,(($P31      /$E31      )*100))</f>
        <v>65.346011621764404</v>
      </c>
      <c r="U31" s="56">
        <f>IF(($E31      =0),0,(($Q31      /$E31      )*100))</f>
        <v>63.567142102482833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3786000</v>
      </c>
      <c r="C32" s="111">
        <f>SUM(C28:C31)</f>
        <v>0</v>
      </c>
      <c r="D32" s="111"/>
      <c r="E32" s="111">
        <f>$B32      +$C32      +$D32</f>
        <v>3786000</v>
      </c>
      <c r="F32" s="112">
        <f t="shared" ref="F32:O32" si="16">SUM(F28:F31)</f>
        <v>3786000</v>
      </c>
      <c r="G32" s="113">
        <f t="shared" si="16"/>
        <v>2650000</v>
      </c>
      <c r="H32" s="112">
        <f t="shared" si="16"/>
        <v>394000</v>
      </c>
      <c r="I32" s="113">
        <f t="shared" si="16"/>
        <v>422841</v>
      </c>
      <c r="J32" s="112">
        <f t="shared" si="16"/>
        <v>2080000</v>
      </c>
      <c r="K32" s="113">
        <f t="shared" si="16"/>
        <v>1983811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2474000</v>
      </c>
      <c r="Q32" s="113">
        <f>$I32      +$K32      +$M32      +$O32</f>
        <v>2406652</v>
      </c>
      <c r="R32" s="58">
        <f>IF(($H32      =0),0,((($J32      -$H32      )/$H32      )*100))</f>
        <v>427.91878172588832</v>
      </c>
      <c r="S32" s="59">
        <f>IF(($I32      =0),0,((($K32      -$I32      )/$I32      )*100))</f>
        <v>369.16240383501128</v>
      </c>
      <c r="T32" s="58">
        <f>IF($E32   =0,0,($P32   /$E32   )*100)</f>
        <v>65.346011621764404</v>
      </c>
      <c r="U32" s="60">
        <f>IF($E32   =0,0,($Q32   /$E32   )*100)</f>
        <v>63.567142102482833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3002000</v>
      </c>
      <c r="C34" s="108"/>
      <c r="D34" s="108"/>
      <c r="E34" s="108">
        <f>$B34      +$C34      +$D34</f>
        <v>3002000</v>
      </c>
      <c r="F34" s="109">
        <v>3002000</v>
      </c>
      <c r="G34" s="110">
        <v>2101000</v>
      </c>
      <c r="H34" s="109">
        <v>750000</v>
      </c>
      <c r="I34" s="110">
        <v>1344878</v>
      </c>
      <c r="J34" s="109">
        <v>962000</v>
      </c>
      <c r="K34" s="110">
        <v>1670419</v>
      </c>
      <c r="L34" s="109"/>
      <c r="M34" s="110"/>
      <c r="N34" s="109"/>
      <c r="O34" s="110"/>
      <c r="P34" s="109">
        <f>$H34      +$J34      +$L34      +$N34</f>
        <v>1712000</v>
      </c>
      <c r="Q34" s="110">
        <f>$I34      +$K34      +$M34      +$O34</f>
        <v>3015297</v>
      </c>
      <c r="R34" s="54">
        <f>IF(($H34      =0),0,((($J34      -$H34      )/$H34      )*100))</f>
        <v>28.266666666666669</v>
      </c>
      <c r="S34" s="55">
        <f>IF(($I34      =0),0,((($K34      -$I34      )/$I34      )*100))</f>
        <v>24.205987457598386</v>
      </c>
      <c r="T34" s="54">
        <f>IF(($E34      =0),0,(($P34      /$E34      )*100))</f>
        <v>57.028647568287802</v>
      </c>
      <c r="U34" s="56">
        <f>IF(($E34      =0),0,(($Q34      /$E34      )*100))</f>
        <v>100.44293804130579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3002000</v>
      </c>
      <c r="C35" s="111">
        <f>C34</f>
        <v>0</v>
      </c>
      <c r="D35" s="111"/>
      <c r="E35" s="111">
        <f>$B35      +$C35      +$D35</f>
        <v>3002000</v>
      </c>
      <c r="F35" s="112">
        <f t="shared" ref="F35:O35" si="17">F34</f>
        <v>3002000</v>
      </c>
      <c r="G35" s="113">
        <f t="shared" si="17"/>
        <v>2101000</v>
      </c>
      <c r="H35" s="112">
        <f t="shared" si="17"/>
        <v>750000</v>
      </c>
      <c r="I35" s="113">
        <f t="shared" si="17"/>
        <v>1344878</v>
      </c>
      <c r="J35" s="112">
        <f t="shared" si="17"/>
        <v>962000</v>
      </c>
      <c r="K35" s="113">
        <f t="shared" si="17"/>
        <v>1670419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1712000</v>
      </c>
      <c r="Q35" s="113">
        <f>$I35      +$K35      +$M35      +$O35</f>
        <v>3015297</v>
      </c>
      <c r="R35" s="58">
        <f>IF(($H35      =0),0,((($J35      -$H35      )/$H35      )*100))</f>
        <v>28.266666666666669</v>
      </c>
      <c r="S35" s="59">
        <f>IF(($I35      =0),0,((($K35      -$I35      )/$I35      )*100))</f>
        <v>24.205987457598386</v>
      </c>
      <c r="T35" s="58">
        <f>IF($E35   =0,0,($P35   /$E35   )*100)</f>
        <v>57.028647568287802</v>
      </c>
      <c r="U35" s="60">
        <f>IF($E35   =0,0,($Q35   /$E35   )*100)</f>
        <v>100.44293804130579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80455000</v>
      </c>
      <c r="C53" s="108"/>
      <c r="D53" s="108"/>
      <c r="E53" s="108">
        <f t="shared" si="26"/>
        <v>80455000</v>
      </c>
      <c r="F53" s="109">
        <v>80455000</v>
      </c>
      <c r="G53" s="110">
        <v>53421000</v>
      </c>
      <c r="H53" s="109">
        <v>8118000</v>
      </c>
      <c r="I53" s="110">
        <v>8256650</v>
      </c>
      <c r="J53" s="109">
        <v>34576000</v>
      </c>
      <c r="K53" s="110">
        <v>34437507</v>
      </c>
      <c r="L53" s="109"/>
      <c r="M53" s="110"/>
      <c r="N53" s="109"/>
      <c r="O53" s="110"/>
      <c r="P53" s="109">
        <f t="shared" si="27"/>
        <v>42694000</v>
      </c>
      <c r="Q53" s="110">
        <f t="shared" si="28"/>
        <v>42694157</v>
      </c>
      <c r="R53" s="54">
        <f t="shared" si="29"/>
        <v>325.91771372259177</v>
      </c>
      <c r="S53" s="55">
        <f t="shared" si="30"/>
        <v>317.0881289627149</v>
      </c>
      <c r="T53" s="54">
        <f t="shared" si="31"/>
        <v>53.065688894413022</v>
      </c>
      <c r="U53" s="56">
        <f t="shared" si="32"/>
        <v>53.065884034553477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80455000</v>
      </c>
      <c r="C55" s="111">
        <f>SUM(C44:C54)</f>
        <v>0</v>
      </c>
      <c r="D55" s="111"/>
      <c r="E55" s="111">
        <f t="shared" si="26"/>
        <v>80455000</v>
      </c>
      <c r="F55" s="112">
        <f t="shared" ref="F55:O55" si="33">SUM(F44:F54)</f>
        <v>80455000</v>
      </c>
      <c r="G55" s="113">
        <f t="shared" si="33"/>
        <v>53421000</v>
      </c>
      <c r="H55" s="112">
        <f t="shared" si="33"/>
        <v>8118000</v>
      </c>
      <c r="I55" s="113">
        <f t="shared" si="33"/>
        <v>8256650</v>
      </c>
      <c r="J55" s="112">
        <f t="shared" si="33"/>
        <v>34576000</v>
      </c>
      <c r="K55" s="113">
        <f t="shared" si="33"/>
        <v>34437507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42694000</v>
      </c>
      <c r="Q55" s="113">
        <f t="shared" si="28"/>
        <v>42694157</v>
      </c>
      <c r="R55" s="58">
        <f t="shared" si="29"/>
        <v>325.91771372259177</v>
      </c>
      <c r="S55" s="59">
        <f t="shared" si="30"/>
        <v>317.0881289627149</v>
      </c>
      <c r="T55" s="58">
        <f>IF((+$E45+$E47+$E49+$E50+$E53) =0,0,(P55   /(+$E45+$E47+$E49+$E50+$E53) )*100)</f>
        <v>53.065688894413022</v>
      </c>
      <c r="U55" s="60">
        <f>IF((+$E45+$E47+$E49+$E50+$E53) =0,0,(Q55   /(+$E45+$E47+$E49+$E50+$E53) )*100)</f>
        <v>53.065884034553477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110286000</v>
      </c>
      <c r="C69" s="120">
        <f>SUM(C9:C16,C19:C25,C28:C31,C34,C37:C41,C44:C54,C57:C60,C63:C67)</f>
        <v>0</v>
      </c>
      <c r="D69" s="120"/>
      <c r="E69" s="120">
        <f t="shared" si="35"/>
        <v>110286000</v>
      </c>
      <c r="F69" s="121">
        <f t="shared" ref="F69:O69" si="43">SUM(F9:F16,F19:F25,F28:F31,F34,F37:F41,F44:F54,F57:F60,F63:F67)</f>
        <v>110286000</v>
      </c>
      <c r="G69" s="122">
        <f t="shared" si="43"/>
        <v>71050000</v>
      </c>
      <c r="H69" s="121">
        <f t="shared" si="43"/>
        <v>9566000</v>
      </c>
      <c r="I69" s="122">
        <f t="shared" si="43"/>
        <v>10328168</v>
      </c>
      <c r="J69" s="121">
        <f t="shared" si="43"/>
        <v>38270000</v>
      </c>
      <c r="K69" s="122">
        <f t="shared" si="43"/>
        <v>38744865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47836000</v>
      </c>
      <c r="Q69" s="122">
        <f t="shared" si="37"/>
        <v>49073033</v>
      </c>
      <c r="R69" s="67">
        <f t="shared" si="38"/>
        <v>300.06272214091575</v>
      </c>
      <c r="S69" s="68">
        <f t="shared" si="39"/>
        <v>275.13782696021212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43.37449902979526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44.496158170574688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343034000</v>
      </c>
      <c r="C71" s="108"/>
      <c r="D71" s="108"/>
      <c r="E71" s="108">
        <f>$B71      +$C71      +$D71</f>
        <v>343034000</v>
      </c>
      <c r="F71" s="109">
        <v>343034000</v>
      </c>
      <c r="G71" s="110">
        <v>295007000</v>
      </c>
      <c r="H71" s="109">
        <v>120251000</v>
      </c>
      <c r="I71" s="110">
        <v>114607489</v>
      </c>
      <c r="J71" s="109">
        <v>164186000</v>
      </c>
      <c r="K71" s="110">
        <v>177014685</v>
      </c>
      <c r="L71" s="109"/>
      <c r="M71" s="110"/>
      <c r="N71" s="109"/>
      <c r="O71" s="110"/>
      <c r="P71" s="109">
        <f>$H71      +$J71      +$L71      +$N71</f>
        <v>284437000</v>
      </c>
      <c r="Q71" s="110">
        <f>$I71      +$K71      +$M71      +$O71</f>
        <v>291622174</v>
      </c>
      <c r="R71" s="54">
        <f>IF(($H71      =0),0,((($J71      -$H71      )/$H71      )*100))</f>
        <v>36.536078702048215</v>
      </c>
      <c r="S71" s="55">
        <f>IF(($I71      =0),0,((($K71      -$I71      )/$I71      )*100))</f>
        <v>54.452982562073238</v>
      </c>
      <c r="T71" s="54">
        <f>IF(($E71      =0),0,(($P71      /$E71      )*100))</f>
        <v>82.91801978812596</v>
      </c>
      <c r="U71" s="56">
        <f>IF(($E71      =0),0,(($Q71      /$E71      )*100))</f>
        <v>85.012615076056591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343034000</v>
      </c>
      <c r="C73" s="117">
        <f>SUM(C71:C72)</f>
        <v>0</v>
      </c>
      <c r="D73" s="117"/>
      <c r="E73" s="117">
        <f>$B73      +$C73      +$D73</f>
        <v>343034000</v>
      </c>
      <c r="F73" s="118">
        <f t="shared" ref="F73:O73" si="44">SUM(F71:F72)</f>
        <v>343034000</v>
      </c>
      <c r="G73" s="119">
        <f t="shared" si="44"/>
        <v>295007000</v>
      </c>
      <c r="H73" s="118">
        <f t="shared" si="44"/>
        <v>120251000</v>
      </c>
      <c r="I73" s="119">
        <f t="shared" si="44"/>
        <v>114607489</v>
      </c>
      <c r="J73" s="118">
        <f t="shared" si="44"/>
        <v>164186000</v>
      </c>
      <c r="K73" s="119">
        <f t="shared" si="44"/>
        <v>177014685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284437000</v>
      </c>
      <c r="Q73" s="119">
        <f>$I73      +$K73      +$M73      +$O73</f>
        <v>291622174</v>
      </c>
      <c r="R73" s="63">
        <f>IF(($H73      =0),0,((($J73      -$H73      )/$H73      )*100))</f>
        <v>36.536078702048215</v>
      </c>
      <c r="S73" s="64">
        <f>IF(($I73      =0),0,((($K73      -$I73      )/$I73      )*100))</f>
        <v>54.452982562073238</v>
      </c>
      <c r="T73" s="63">
        <f>IF(($E71      =0),0,(($P71      /$E71      )*100))</f>
        <v>82.91801978812596</v>
      </c>
      <c r="U73" s="65">
        <f>IF($E71   =0,0,($Q71   /$E71 )*100)</f>
        <v>85.012615076056591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343034000</v>
      </c>
      <c r="C74" s="120">
        <f>SUM(C71:C72)</f>
        <v>0</v>
      </c>
      <c r="D74" s="120"/>
      <c r="E74" s="120">
        <f>$B74      +$C74      +$D74</f>
        <v>343034000</v>
      </c>
      <c r="F74" s="121">
        <f t="shared" ref="F74:O74" si="45">SUM(F71:F72)</f>
        <v>343034000</v>
      </c>
      <c r="G74" s="122">
        <f t="shared" si="45"/>
        <v>295007000</v>
      </c>
      <c r="H74" s="121">
        <f t="shared" si="45"/>
        <v>120251000</v>
      </c>
      <c r="I74" s="122">
        <f t="shared" si="45"/>
        <v>114607489</v>
      </c>
      <c r="J74" s="121">
        <f t="shared" si="45"/>
        <v>164186000</v>
      </c>
      <c r="K74" s="122">
        <f t="shared" si="45"/>
        <v>177014685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284437000</v>
      </c>
      <c r="Q74" s="122">
        <f>$I74      +$K74      +$M74      +$O74</f>
        <v>291622174</v>
      </c>
      <c r="R74" s="67">
        <f>IF(($H74      =0),0,((($J74      -$H74      )/$H74      )*100))</f>
        <v>36.536078702048215</v>
      </c>
      <c r="S74" s="68">
        <f>IF(($I74      =0),0,((($K74      -$I74      )/$I74      )*100))</f>
        <v>54.452982562073238</v>
      </c>
      <c r="T74" s="67">
        <f>IF(($E71      =0),0,(($P71      /$E71      )*100))</f>
        <v>82.91801978812596</v>
      </c>
      <c r="U74" s="71">
        <f>IF($E71   =0,0,($Q71   /$E71 )*100)</f>
        <v>85.012615076056591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453320000</v>
      </c>
      <c r="C75" s="120">
        <f>SUM(C9:C16,C19:C25,C28:C31,C34,C37:C41,C44:C54,C57:C60,C63:C67,C71:C72)</f>
        <v>0</v>
      </c>
      <c r="D75" s="120"/>
      <c r="E75" s="120">
        <f>$B75      +$C75      +$D75</f>
        <v>453320000</v>
      </c>
      <c r="F75" s="121">
        <f t="shared" ref="F75:O75" si="46">SUM(F9:F16,F19:F25,F28:F31,F34,F37:F41,F44:F54,F57:F60,F63:F67,F71:F72)</f>
        <v>453320000</v>
      </c>
      <c r="G75" s="122">
        <f t="shared" si="46"/>
        <v>366057000</v>
      </c>
      <c r="H75" s="121">
        <f t="shared" si="46"/>
        <v>129817000</v>
      </c>
      <c r="I75" s="122">
        <f t="shared" si="46"/>
        <v>124935657</v>
      </c>
      <c r="J75" s="121">
        <f t="shared" si="46"/>
        <v>202456000</v>
      </c>
      <c r="K75" s="122">
        <f t="shared" si="46"/>
        <v>215759550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332273000</v>
      </c>
      <c r="Q75" s="122">
        <f>$I75      +$K75      +$M75      +$O75</f>
        <v>340695207</v>
      </c>
      <c r="R75" s="67">
        <f>IF(($H75      =0),0,((($J75      -$H75      )/$H75      )*100))</f>
        <v>55.954921158245838</v>
      </c>
      <c r="S75" s="68">
        <f>IF(($I75      =0),0,((($K75      -$I75      )/$I75      )*100))</f>
        <v>72.696534504957228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73.297670519721166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75.15556494308656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oc8WI/UQW6n7SbB6/Sum5iWiptVy3KcnCz9pR35y3fDbSS2Alkyfe4O4bFVLwLmVna6yra4vkYvA8YOMlq/z1w==" saltValue="PCKA7wR/AaX89EEgnN9mZ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119000</v>
      </c>
      <c r="I10" s="110">
        <v>166783</v>
      </c>
      <c r="J10" s="109">
        <v>49000</v>
      </c>
      <c r="K10" s="110">
        <v>142886</v>
      </c>
      <c r="L10" s="109"/>
      <c r="M10" s="110"/>
      <c r="N10" s="109"/>
      <c r="O10" s="110"/>
      <c r="P10" s="109">
        <f t="shared" ref="P10:P17" si="1">$H10      +$J10      +$L10      +$N10</f>
        <v>168000</v>
      </c>
      <c r="Q10" s="110">
        <f t="shared" ref="Q10:Q17" si="2">$I10      +$K10      +$M10      +$O10</f>
        <v>309669</v>
      </c>
      <c r="R10" s="54">
        <f t="shared" ref="R10:R17" si="3">IF(($H10      =0),0,((($J10      -$H10      )/$H10      )*100))</f>
        <v>-58.82352941176471</v>
      </c>
      <c r="S10" s="55">
        <f t="shared" ref="S10:S17" si="4">IF(($I10      =0),0,((($K10      -$I10      )/$I10      )*100))</f>
        <v>-14.328198917155827</v>
      </c>
      <c r="T10" s="54">
        <f t="shared" ref="T10:T16" si="5">IF(($E10      =0),0,(($P10      /$E10      )*100))</f>
        <v>9.3333333333333339</v>
      </c>
      <c r="U10" s="56">
        <f t="shared" ref="U10:U16" si="6">IF(($E10      =0),0,(($Q10      /$E10      )*100))</f>
        <v>17.203833333333332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119000</v>
      </c>
      <c r="I17" s="113">
        <f t="shared" si="7"/>
        <v>166783</v>
      </c>
      <c r="J17" s="112">
        <f t="shared" si="7"/>
        <v>49000</v>
      </c>
      <c r="K17" s="113">
        <f t="shared" si="7"/>
        <v>142886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168000</v>
      </c>
      <c r="Q17" s="113">
        <f t="shared" si="2"/>
        <v>309669</v>
      </c>
      <c r="R17" s="58">
        <f t="shared" si="3"/>
        <v>-58.82352941176471</v>
      </c>
      <c r="S17" s="59">
        <f t="shared" si="4"/>
        <v>-14.328198917155827</v>
      </c>
      <c r="T17" s="58">
        <f>IF((SUM($E9:$E14))=0,0,(P17/(SUM($E9:$E14))*100))</f>
        <v>9.3333333333333339</v>
      </c>
      <c r="U17" s="60">
        <f>IF((SUM($E9:$E14))=0,0,(Q17/(SUM($E9:$E14))*100))</f>
        <v>17.203833333333332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2079000</v>
      </c>
      <c r="C34" s="108"/>
      <c r="D34" s="108"/>
      <c r="E34" s="108">
        <f>$B34      +$C34      +$D34</f>
        <v>2079000</v>
      </c>
      <c r="F34" s="109">
        <v>2079000</v>
      </c>
      <c r="G34" s="110">
        <v>1456000</v>
      </c>
      <c r="H34" s="109">
        <v>520000</v>
      </c>
      <c r="I34" s="110">
        <v>1363166</v>
      </c>
      <c r="J34" s="109">
        <v>936000</v>
      </c>
      <c r="K34" s="110">
        <v>1390931</v>
      </c>
      <c r="L34" s="109"/>
      <c r="M34" s="110"/>
      <c r="N34" s="109"/>
      <c r="O34" s="110"/>
      <c r="P34" s="109">
        <f>$H34      +$J34      +$L34      +$N34</f>
        <v>1456000</v>
      </c>
      <c r="Q34" s="110">
        <f>$I34      +$K34      +$M34      +$O34</f>
        <v>2754097</v>
      </c>
      <c r="R34" s="54">
        <f>IF(($H34      =0),0,((($J34      -$H34      )/$H34      )*100))</f>
        <v>80</v>
      </c>
      <c r="S34" s="55">
        <f>IF(($I34      =0),0,((($K34      -$I34      )/$I34      )*100))</f>
        <v>2.0368025610967408</v>
      </c>
      <c r="T34" s="54">
        <f>IF(($E34      =0),0,(($P34      /$E34      )*100))</f>
        <v>70.033670033670035</v>
      </c>
      <c r="U34" s="56">
        <f>IF(($E34      =0),0,(($Q34      /$E34      )*100))</f>
        <v>132.47219817219818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2079000</v>
      </c>
      <c r="C35" s="111">
        <f>C34</f>
        <v>0</v>
      </c>
      <c r="D35" s="111"/>
      <c r="E35" s="111">
        <f>$B35      +$C35      +$D35</f>
        <v>2079000</v>
      </c>
      <c r="F35" s="112">
        <f t="shared" ref="F35:O35" si="17">F34</f>
        <v>2079000</v>
      </c>
      <c r="G35" s="113">
        <f t="shared" si="17"/>
        <v>1456000</v>
      </c>
      <c r="H35" s="112">
        <f t="shared" si="17"/>
        <v>520000</v>
      </c>
      <c r="I35" s="113">
        <f t="shared" si="17"/>
        <v>1363166</v>
      </c>
      <c r="J35" s="112">
        <f t="shared" si="17"/>
        <v>936000</v>
      </c>
      <c r="K35" s="113">
        <f t="shared" si="17"/>
        <v>1390931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1456000</v>
      </c>
      <c r="Q35" s="113">
        <f>$I35      +$K35      +$M35      +$O35</f>
        <v>2754097</v>
      </c>
      <c r="R35" s="58">
        <f>IF(($H35      =0),0,((($J35      -$H35      )/$H35      )*100))</f>
        <v>80</v>
      </c>
      <c r="S35" s="59">
        <f>IF(($I35      =0),0,((($K35      -$I35      )/$I35      )*100))</f>
        <v>2.0368025610967408</v>
      </c>
      <c r="T35" s="58">
        <f>IF($E35   =0,0,($P35   /$E35   )*100)</f>
        <v>70.033670033670035</v>
      </c>
      <c r="U35" s="60">
        <f>IF($E35   =0,0,($Q35   /$E35   )*100)</f>
        <v>132.47219817219818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5817000</v>
      </c>
      <c r="C37" s="108"/>
      <c r="D37" s="108"/>
      <c r="E37" s="108">
        <f t="shared" ref="E37:E42" si="18">$B37      +$C37      +$D37</f>
        <v>5817000</v>
      </c>
      <c r="F37" s="109">
        <v>5817000</v>
      </c>
      <c r="G37" s="110">
        <v>3781000</v>
      </c>
      <c r="H37" s="109">
        <v>1892000</v>
      </c>
      <c r="I37" s="110">
        <v>1661255</v>
      </c>
      <c r="J37" s="109">
        <v>1686000</v>
      </c>
      <c r="K37" s="110">
        <v>1664574</v>
      </c>
      <c r="L37" s="109"/>
      <c r="M37" s="110"/>
      <c r="N37" s="109"/>
      <c r="O37" s="110"/>
      <c r="P37" s="109">
        <f t="shared" ref="P37:P42" si="19">$H37      +$J37      +$L37      +$N37</f>
        <v>3578000</v>
      </c>
      <c r="Q37" s="110">
        <f t="shared" ref="Q37:Q42" si="20">$I37      +$K37      +$M37      +$O37</f>
        <v>3325829</v>
      </c>
      <c r="R37" s="54">
        <f t="shared" ref="R37:R42" si="21">IF(($H37      =0),0,((($J37      -$H37      )/$H37      )*100))</f>
        <v>-10.887949260042284</v>
      </c>
      <c r="S37" s="55">
        <f t="shared" ref="S37:S42" si="22">IF(($I37      =0),0,((($K37      -$I37      )/$I37      )*100))</f>
        <v>0.1997887139542093</v>
      </c>
      <c r="T37" s="54">
        <f t="shared" ref="T37:T41" si="23">IF(($E37      =0),0,(($P37      /$E37      )*100))</f>
        <v>61.509369090596536</v>
      </c>
      <c r="U37" s="56">
        <f t="shared" ref="U37:U41" si="24">IF(($E37      =0),0,(($Q37      /$E37      )*100))</f>
        <v>57.174299467079251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22204000</v>
      </c>
      <c r="C38" s="108"/>
      <c r="D38" s="108"/>
      <c r="E38" s="108">
        <f t="shared" si="18"/>
        <v>22204000</v>
      </c>
      <c r="F38" s="109">
        <v>20188000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28021000</v>
      </c>
      <c r="C42" s="111">
        <f>SUM(C37:C41)</f>
        <v>0</v>
      </c>
      <c r="D42" s="111"/>
      <c r="E42" s="111">
        <f t="shared" si="18"/>
        <v>28021000</v>
      </c>
      <c r="F42" s="112">
        <f t="shared" ref="F42:O42" si="25">SUM(F37:F41)</f>
        <v>26005000</v>
      </c>
      <c r="G42" s="113">
        <f t="shared" si="25"/>
        <v>3781000</v>
      </c>
      <c r="H42" s="112">
        <f t="shared" si="25"/>
        <v>1892000</v>
      </c>
      <c r="I42" s="113">
        <f t="shared" si="25"/>
        <v>1661255</v>
      </c>
      <c r="J42" s="112">
        <f t="shared" si="25"/>
        <v>1686000</v>
      </c>
      <c r="K42" s="113">
        <f t="shared" si="25"/>
        <v>1664574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3578000</v>
      </c>
      <c r="Q42" s="113">
        <f t="shared" si="20"/>
        <v>3325829</v>
      </c>
      <c r="R42" s="58">
        <f t="shared" si="21"/>
        <v>-10.887949260042284</v>
      </c>
      <c r="S42" s="59">
        <f t="shared" si="22"/>
        <v>0.1997887139542093</v>
      </c>
      <c r="T42" s="58">
        <f>IF((+$E37+$E40) =0,0,(P42   /(+$E37+$E40) )*100)</f>
        <v>61.509369090596536</v>
      </c>
      <c r="U42" s="60">
        <f>IF((+$E37+$E40) =0,0,(Q42   /(+$E37+$E40) )*100)</f>
        <v>57.174299467079251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31900000</v>
      </c>
      <c r="C69" s="120">
        <f>SUM(C9:C16,C19:C25,C28:C31,C34,C37:C41,C44:C54,C57:C60,C63:C67)</f>
        <v>0</v>
      </c>
      <c r="D69" s="120"/>
      <c r="E69" s="120">
        <f t="shared" si="35"/>
        <v>31900000</v>
      </c>
      <c r="F69" s="121">
        <f t="shared" ref="F69:O69" si="43">SUM(F9:F16,F19:F25,F28:F31,F34,F37:F41,F44:F54,F57:F60,F63:F67)</f>
        <v>29884000</v>
      </c>
      <c r="G69" s="122">
        <f t="shared" si="43"/>
        <v>7037000</v>
      </c>
      <c r="H69" s="121">
        <f t="shared" si="43"/>
        <v>2531000</v>
      </c>
      <c r="I69" s="122">
        <f t="shared" si="43"/>
        <v>3191204</v>
      </c>
      <c r="J69" s="121">
        <f t="shared" si="43"/>
        <v>2671000</v>
      </c>
      <c r="K69" s="122">
        <f t="shared" si="43"/>
        <v>3198391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5202000</v>
      </c>
      <c r="Q69" s="122">
        <f t="shared" si="37"/>
        <v>6389595</v>
      </c>
      <c r="R69" s="67">
        <f t="shared" si="38"/>
        <v>5.5314105096799686</v>
      </c>
      <c r="S69" s="68">
        <f t="shared" si="39"/>
        <v>0.22521280369415431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53.650990099009896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65.899288366336634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47716000</v>
      </c>
      <c r="C71" s="108"/>
      <c r="D71" s="108"/>
      <c r="E71" s="108">
        <f>$B71      +$C71      +$D71</f>
        <v>47716000</v>
      </c>
      <c r="F71" s="109">
        <v>47716000</v>
      </c>
      <c r="G71" s="110">
        <v>36221000</v>
      </c>
      <c r="H71" s="109">
        <v>16185000</v>
      </c>
      <c r="I71" s="110">
        <v>13075502</v>
      </c>
      <c r="J71" s="109">
        <v>13181000</v>
      </c>
      <c r="K71" s="110">
        <v>14557664</v>
      </c>
      <c r="L71" s="109"/>
      <c r="M71" s="110"/>
      <c r="N71" s="109"/>
      <c r="O71" s="110"/>
      <c r="P71" s="109">
        <f>$H71      +$J71      +$L71      +$N71</f>
        <v>29366000</v>
      </c>
      <c r="Q71" s="110">
        <f>$I71      +$K71      +$M71      +$O71</f>
        <v>27633166</v>
      </c>
      <c r="R71" s="54">
        <f>IF(($H71      =0),0,((($J71      -$H71      )/$H71      )*100))</f>
        <v>-18.560395427865306</v>
      </c>
      <c r="S71" s="55">
        <f>IF(($I71      =0),0,((($K71      -$I71      )/$I71      )*100))</f>
        <v>11.335411825871008</v>
      </c>
      <c r="T71" s="54">
        <f>IF(($E71      =0),0,(($P71      /$E71      )*100))</f>
        <v>61.543297845586387</v>
      </c>
      <c r="U71" s="56">
        <f>IF(($E71      =0),0,(($Q71      /$E71      )*100))</f>
        <v>57.911740296755809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47716000</v>
      </c>
      <c r="C73" s="117">
        <f>SUM(C71:C72)</f>
        <v>0</v>
      </c>
      <c r="D73" s="117"/>
      <c r="E73" s="117">
        <f>$B73      +$C73      +$D73</f>
        <v>47716000</v>
      </c>
      <c r="F73" s="118">
        <f t="shared" ref="F73:O73" si="44">SUM(F71:F72)</f>
        <v>47716000</v>
      </c>
      <c r="G73" s="119">
        <f t="shared" si="44"/>
        <v>36221000</v>
      </c>
      <c r="H73" s="118">
        <f t="shared" si="44"/>
        <v>16185000</v>
      </c>
      <c r="I73" s="119">
        <f t="shared" si="44"/>
        <v>13075502</v>
      </c>
      <c r="J73" s="118">
        <f t="shared" si="44"/>
        <v>13181000</v>
      </c>
      <c r="K73" s="119">
        <f t="shared" si="44"/>
        <v>14557664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29366000</v>
      </c>
      <c r="Q73" s="119">
        <f>$I73      +$K73      +$M73      +$O73</f>
        <v>27633166</v>
      </c>
      <c r="R73" s="63">
        <f>IF(($H73      =0),0,((($J73      -$H73      )/$H73      )*100))</f>
        <v>-18.560395427865306</v>
      </c>
      <c r="S73" s="64">
        <f>IF(($I73      =0),0,((($K73      -$I73      )/$I73      )*100))</f>
        <v>11.335411825871008</v>
      </c>
      <c r="T73" s="63">
        <f>IF(($E71      =0),0,(($P71      /$E71      )*100))</f>
        <v>61.543297845586387</v>
      </c>
      <c r="U73" s="65">
        <f>IF($E71   =0,0,($Q71   /$E71 )*100)</f>
        <v>57.911740296755809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47716000</v>
      </c>
      <c r="C74" s="120">
        <f>SUM(C71:C72)</f>
        <v>0</v>
      </c>
      <c r="D74" s="120"/>
      <c r="E74" s="120">
        <f>$B74      +$C74      +$D74</f>
        <v>47716000</v>
      </c>
      <c r="F74" s="121">
        <f t="shared" ref="F74:O74" si="45">SUM(F71:F72)</f>
        <v>47716000</v>
      </c>
      <c r="G74" s="122">
        <f t="shared" si="45"/>
        <v>36221000</v>
      </c>
      <c r="H74" s="121">
        <f t="shared" si="45"/>
        <v>16185000</v>
      </c>
      <c r="I74" s="122">
        <f t="shared" si="45"/>
        <v>13075502</v>
      </c>
      <c r="J74" s="121">
        <f t="shared" si="45"/>
        <v>13181000</v>
      </c>
      <c r="K74" s="122">
        <f t="shared" si="45"/>
        <v>14557664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29366000</v>
      </c>
      <c r="Q74" s="122">
        <f>$I74      +$K74      +$M74      +$O74</f>
        <v>27633166</v>
      </c>
      <c r="R74" s="67">
        <f>IF(($H74      =0),0,((($J74      -$H74      )/$H74      )*100))</f>
        <v>-18.560395427865306</v>
      </c>
      <c r="S74" s="68">
        <f>IF(($I74      =0),0,((($K74      -$I74      )/$I74      )*100))</f>
        <v>11.335411825871008</v>
      </c>
      <c r="T74" s="67">
        <f>IF(($E71      =0),0,(($P71      /$E71      )*100))</f>
        <v>61.543297845586387</v>
      </c>
      <c r="U74" s="71">
        <f>IF($E71   =0,0,($Q71   /$E71 )*100)</f>
        <v>57.911740296755809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79616000</v>
      </c>
      <c r="C75" s="120">
        <f>SUM(C9:C16,C19:C25,C28:C31,C34,C37:C41,C44:C54,C57:C60,C63:C67,C71:C72)</f>
        <v>0</v>
      </c>
      <c r="D75" s="120"/>
      <c r="E75" s="120">
        <f>$B75      +$C75      +$D75</f>
        <v>79616000</v>
      </c>
      <c r="F75" s="121">
        <f t="shared" ref="F75:O75" si="46">SUM(F9:F16,F19:F25,F28:F31,F34,F37:F41,F44:F54,F57:F60,F63:F67,F71:F72)</f>
        <v>77600000</v>
      </c>
      <c r="G75" s="122">
        <f t="shared" si="46"/>
        <v>43258000</v>
      </c>
      <c r="H75" s="121">
        <f t="shared" si="46"/>
        <v>18716000</v>
      </c>
      <c r="I75" s="122">
        <f t="shared" si="46"/>
        <v>16266706</v>
      </c>
      <c r="J75" s="121">
        <f t="shared" si="46"/>
        <v>15852000</v>
      </c>
      <c r="K75" s="122">
        <f t="shared" si="46"/>
        <v>17756055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34568000</v>
      </c>
      <c r="Q75" s="122">
        <f>$I75      +$K75      +$M75      +$O75</f>
        <v>34022761</v>
      </c>
      <c r="R75" s="67">
        <f>IF(($H75      =0),0,((($J75      -$H75      )/$H75      )*100))</f>
        <v>-15.302415045949989</v>
      </c>
      <c r="S75" s="68">
        <f>IF(($I75      =0),0,((($K75      -$I75      )/$I75      )*100))</f>
        <v>9.1558118773401329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60.210408973733706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59.260713788058247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vDqUfkU24w/vHe5ilM3aJjKGmditGr+eHoxBzSFo4saO5XCa+3OyIdQcXd3TEAOb9igceXR+0ycWrrJNAjgIVA==" saltValue="tHGKXunhU6l8LjKfQzYfQ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139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276000</v>
      </c>
      <c r="I10" s="110">
        <v>112500</v>
      </c>
      <c r="J10" s="109">
        <v>305000</v>
      </c>
      <c r="K10" s="110"/>
      <c r="L10" s="109"/>
      <c r="M10" s="110"/>
      <c r="N10" s="109"/>
      <c r="O10" s="110"/>
      <c r="P10" s="109">
        <f t="shared" ref="P10:P17" si="1">$H10      +$J10      +$L10      +$N10</f>
        <v>581000</v>
      </c>
      <c r="Q10" s="110">
        <f t="shared" ref="Q10:Q17" si="2">$I10      +$K10      +$M10      +$O10</f>
        <v>112500</v>
      </c>
      <c r="R10" s="54">
        <f t="shared" ref="R10:R17" si="3">IF(($H10      =0),0,((($J10      -$H10      )/$H10      )*100))</f>
        <v>10.507246376811594</v>
      </c>
      <c r="S10" s="55">
        <f t="shared" ref="S10:S17" si="4">IF(($I10      =0),0,((($K10      -$I10      )/$I10      )*100))</f>
        <v>-100</v>
      </c>
      <c r="T10" s="54">
        <f t="shared" ref="T10:T16" si="5">IF(($E10      =0),0,(($P10      /$E10      )*100))</f>
        <v>32.277777777777779</v>
      </c>
      <c r="U10" s="56">
        <f t="shared" ref="U10:U16" si="6">IF(($E10      =0),0,(($Q10      /$E10      )*100))</f>
        <v>6.25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276000</v>
      </c>
      <c r="I17" s="113">
        <f t="shared" si="7"/>
        <v>112500</v>
      </c>
      <c r="J17" s="112">
        <f t="shared" si="7"/>
        <v>305000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581000</v>
      </c>
      <c r="Q17" s="113">
        <f t="shared" si="2"/>
        <v>112500</v>
      </c>
      <c r="R17" s="58">
        <f t="shared" si="3"/>
        <v>10.507246376811594</v>
      </c>
      <c r="S17" s="59">
        <f t="shared" si="4"/>
        <v>-100</v>
      </c>
      <c r="T17" s="58">
        <f>IF((SUM($E9:$E14))=0,0,(P17/(SUM($E9:$E14))*100))</f>
        <v>32.277777777777779</v>
      </c>
      <c r="U17" s="60">
        <f>IF((SUM($E9:$E14))=0,0,(Q17/(SUM($E9:$E14))*100))</f>
        <v>6.25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2058000</v>
      </c>
      <c r="C34" s="108"/>
      <c r="D34" s="108"/>
      <c r="E34" s="108">
        <f>$B34      +$C34      +$D34</f>
        <v>2058000</v>
      </c>
      <c r="F34" s="109">
        <v>2058000</v>
      </c>
      <c r="G34" s="110">
        <v>1441000</v>
      </c>
      <c r="H34" s="109">
        <v>515000</v>
      </c>
      <c r="I34" s="110">
        <v>1331474</v>
      </c>
      <c r="J34" s="109">
        <v>926000</v>
      </c>
      <c r="K34" s="110"/>
      <c r="L34" s="109"/>
      <c r="M34" s="110"/>
      <c r="N34" s="109"/>
      <c r="O34" s="110"/>
      <c r="P34" s="109">
        <f>$H34      +$J34      +$L34      +$N34</f>
        <v>1441000</v>
      </c>
      <c r="Q34" s="110">
        <f>$I34      +$K34      +$M34      +$O34</f>
        <v>1331474</v>
      </c>
      <c r="R34" s="54">
        <f>IF(($H34      =0),0,((($J34      -$H34      )/$H34      )*100))</f>
        <v>79.805825242718441</v>
      </c>
      <c r="S34" s="55">
        <f>IF(($I34      =0),0,((($K34      -$I34      )/$I34      )*100))</f>
        <v>-100</v>
      </c>
      <c r="T34" s="54">
        <f>IF(($E34      =0),0,(($P34      /$E34      )*100))</f>
        <v>70.019436345966952</v>
      </c>
      <c r="U34" s="56">
        <f>IF(($E34      =0),0,(($Q34      /$E34      )*100))</f>
        <v>64.697473275024294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2058000</v>
      </c>
      <c r="C35" s="111">
        <f>C34</f>
        <v>0</v>
      </c>
      <c r="D35" s="111"/>
      <c r="E35" s="111">
        <f>$B35      +$C35      +$D35</f>
        <v>2058000</v>
      </c>
      <c r="F35" s="112">
        <f t="shared" ref="F35:O35" si="17">F34</f>
        <v>2058000</v>
      </c>
      <c r="G35" s="113">
        <f t="shared" si="17"/>
        <v>1441000</v>
      </c>
      <c r="H35" s="112">
        <f t="shared" si="17"/>
        <v>515000</v>
      </c>
      <c r="I35" s="113">
        <f t="shared" si="17"/>
        <v>1331474</v>
      </c>
      <c r="J35" s="112">
        <f t="shared" si="17"/>
        <v>926000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1441000</v>
      </c>
      <c r="Q35" s="113">
        <f>$I35      +$K35      +$M35      +$O35</f>
        <v>1331474</v>
      </c>
      <c r="R35" s="58">
        <f>IF(($H35      =0),0,((($J35      -$H35      )/$H35      )*100))</f>
        <v>79.805825242718441</v>
      </c>
      <c r="S35" s="59">
        <f>IF(($I35      =0),0,((($K35      -$I35      )/$I35      )*100))</f>
        <v>-100</v>
      </c>
      <c r="T35" s="58">
        <f>IF($E35   =0,0,($P35   /$E35   )*100)</f>
        <v>70.019436345966952</v>
      </c>
      <c r="U35" s="60">
        <f>IF($E35   =0,0,($Q35   /$E35   )*100)</f>
        <v>64.697473275024294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13766000</v>
      </c>
      <c r="C38" s="108"/>
      <c r="D38" s="108"/>
      <c r="E38" s="108">
        <f t="shared" si="18"/>
        <v>13766000</v>
      </c>
      <c r="F38" s="109">
        <v>12516000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13766000</v>
      </c>
      <c r="C42" s="111">
        <f>SUM(C37:C41)</f>
        <v>0</v>
      </c>
      <c r="D42" s="111"/>
      <c r="E42" s="111">
        <f t="shared" si="18"/>
        <v>13766000</v>
      </c>
      <c r="F42" s="112">
        <f t="shared" ref="F42:O42" si="25">SUM(F37:F41)</f>
        <v>12516000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17624000</v>
      </c>
      <c r="C69" s="120">
        <f>SUM(C9:C16,C19:C25,C28:C31,C34,C37:C41,C44:C54,C57:C60,C63:C67)</f>
        <v>0</v>
      </c>
      <c r="D69" s="120"/>
      <c r="E69" s="120">
        <f t="shared" si="35"/>
        <v>17624000</v>
      </c>
      <c r="F69" s="121">
        <f t="shared" ref="F69:O69" si="43">SUM(F9:F16,F19:F25,F28:F31,F34,F37:F41,F44:F54,F57:F60,F63:F67)</f>
        <v>16374000</v>
      </c>
      <c r="G69" s="122">
        <f t="shared" si="43"/>
        <v>3241000</v>
      </c>
      <c r="H69" s="121">
        <f t="shared" si="43"/>
        <v>791000</v>
      </c>
      <c r="I69" s="122">
        <f t="shared" si="43"/>
        <v>1443974</v>
      </c>
      <c r="J69" s="121">
        <f t="shared" si="43"/>
        <v>1231000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2022000</v>
      </c>
      <c r="Q69" s="122">
        <f t="shared" si="37"/>
        <v>1443974</v>
      </c>
      <c r="R69" s="67">
        <f t="shared" si="38"/>
        <v>55.625790139064478</v>
      </c>
      <c r="S69" s="68">
        <f t="shared" si="39"/>
        <v>-100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52.410575427682737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37.428045619491968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47132000</v>
      </c>
      <c r="C71" s="108"/>
      <c r="D71" s="108"/>
      <c r="E71" s="108">
        <f>$B71      +$C71      +$D71</f>
        <v>47132000</v>
      </c>
      <c r="F71" s="109">
        <v>47132000</v>
      </c>
      <c r="G71" s="110">
        <v>27664000</v>
      </c>
      <c r="H71" s="109">
        <v>12361000</v>
      </c>
      <c r="I71" s="110">
        <v>18694606</v>
      </c>
      <c r="J71" s="109">
        <v>3039000</v>
      </c>
      <c r="K71" s="110"/>
      <c r="L71" s="109"/>
      <c r="M71" s="110"/>
      <c r="N71" s="109"/>
      <c r="O71" s="110"/>
      <c r="P71" s="109">
        <f>$H71      +$J71      +$L71      +$N71</f>
        <v>15400000</v>
      </c>
      <c r="Q71" s="110">
        <f>$I71      +$K71      +$M71      +$O71</f>
        <v>18694606</v>
      </c>
      <c r="R71" s="54">
        <f>IF(($H71      =0),0,((($J71      -$H71      )/$H71      )*100))</f>
        <v>-75.414610468408711</v>
      </c>
      <c r="S71" s="55">
        <f>IF(($I71      =0),0,((($K71      -$I71      )/$I71      )*100))</f>
        <v>-100</v>
      </c>
      <c r="T71" s="54">
        <f>IF(($E71      =0),0,(($P71      /$E71      )*100))</f>
        <v>32.674191632012224</v>
      </c>
      <c r="U71" s="56">
        <f>IF(($E71      =0),0,(($Q71      /$E71      )*100))</f>
        <v>39.664359670712038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47132000</v>
      </c>
      <c r="C73" s="117">
        <f>SUM(C71:C72)</f>
        <v>0</v>
      </c>
      <c r="D73" s="117"/>
      <c r="E73" s="117">
        <f>$B73      +$C73      +$D73</f>
        <v>47132000</v>
      </c>
      <c r="F73" s="118">
        <f t="shared" ref="F73:O73" si="44">SUM(F71:F72)</f>
        <v>47132000</v>
      </c>
      <c r="G73" s="119">
        <f t="shared" si="44"/>
        <v>27664000</v>
      </c>
      <c r="H73" s="118">
        <f t="shared" si="44"/>
        <v>12361000</v>
      </c>
      <c r="I73" s="119">
        <f t="shared" si="44"/>
        <v>18694606</v>
      </c>
      <c r="J73" s="118">
        <f t="shared" si="44"/>
        <v>3039000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15400000</v>
      </c>
      <c r="Q73" s="119">
        <f>$I73      +$K73      +$M73      +$O73</f>
        <v>18694606</v>
      </c>
      <c r="R73" s="63">
        <f>IF(($H73      =0),0,((($J73      -$H73      )/$H73      )*100))</f>
        <v>-75.414610468408711</v>
      </c>
      <c r="S73" s="64">
        <f>IF(($I73      =0),0,((($K73      -$I73      )/$I73      )*100))</f>
        <v>-100</v>
      </c>
      <c r="T73" s="63">
        <f>IF(($E71      =0),0,(($P71      /$E71      )*100))</f>
        <v>32.674191632012224</v>
      </c>
      <c r="U73" s="65">
        <f>IF($E71   =0,0,($Q71   /$E71 )*100)</f>
        <v>39.664359670712038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47132000</v>
      </c>
      <c r="C74" s="120">
        <f>SUM(C71:C72)</f>
        <v>0</v>
      </c>
      <c r="D74" s="120"/>
      <c r="E74" s="120">
        <f>$B74      +$C74      +$D74</f>
        <v>47132000</v>
      </c>
      <c r="F74" s="121">
        <f t="shared" ref="F74:O74" si="45">SUM(F71:F72)</f>
        <v>47132000</v>
      </c>
      <c r="G74" s="122">
        <f t="shared" si="45"/>
        <v>27664000</v>
      </c>
      <c r="H74" s="121">
        <f t="shared" si="45"/>
        <v>12361000</v>
      </c>
      <c r="I74" s="122">
        <f t="shared" si="45"/>
        <v>18694606</v>
      </c>
      <c r="J74" s="121">
        <f t="shared" si="45"/>
        <v>3039000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15400000</v>
      </c>
      <c r="Q74" s="122">
        <f>$I74      +$K74      +$M74      +$O74</f>
        <v>18694606</v>
      </c>
      <c r="R74" s="67">
        <f>IF(($H74      =0),0,((($J74      -$H74      )/$H74      )*100))</f>
        <v>-75.414610468408711</v>
      </c>
      <c r="S74" s="68">
        <f>IF(($I74      =0),0,((($K74      -$I74      )/$I74      )*100))</f>
        <v>-100</v>
      </c>
      <c r="T74" s="67">
        <f>IF(($E71      =0),0,(($P71      /$E71      )*100))</f>
        <v>32.674191632012224</v>
      </c>
      <c r="U74" s="71">
        <f>IF($E71   =0,0,($Q71   /$E71 )*100)</f>
        <v>39.664359670712038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64756000</v>
      </c>
      <c r="C75" s="120">
        <f>SUM(C9:C16,C19:C25,C28:C31,C34,C37:C41,C44:C54,C57:C60,C63:C67,C71:C72)</f>
        <v>0</v>
      </c>
      <c r="D75" s="120"/>
      <c r="E75" s="120">
        <f>$B75      +$C75      +$D75</f>
        <v>64756000</v>
      </c>
      <c r="F75" s="121">
        <f t="shared" ref="F75:O75" si="46">SUM(F9:F16,F19:F25,F28:F31,F34,F37:F41,F44:F54,F57:F60,F63:F67,F71:F72)</f>
        <v>63506000</v>
      </c>
      <c r="G75" s="122">
        <f t="shared" si="46"/>
        <v>30905000</v>
      </c>
      <c r="H75" s="121">
        <f t="shared" si="46"/>
        <v>13152000</v>
      </c>
      <c r="I75" s="122">
        <f t="shared" si="46"/>
        <v>20138580</v>
      </c>
      <c r="J75" s="121">
        <f t="shared" si="46"/>
        <v>4270000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17422000</v>
      </c>
      <c r="Q75" s="122">
        <f>$I75      +$K75      +$M75      +$O75</f>
        <v>20138580</v>
      </c>
      <c r="R75" s="67">
        <f>IF(($H75      =0),0,((($J75      -$H75      )/$H75      )*100))</f>
        <v>-67.533454987834546</v>
      </c>
      <c r="S75" s="68">
        <f>IF(($I75      =0),0,((($K75      -$I75      )/$I75      )*100))</f>
        <v>-100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34.167483820356928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39.495155912924105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eUaC52phuLOdMfFLs4ZzKiiUlxhZQ6UXyFBJA+YMtrP9xPqneIpB1/ViWJcMChHHYHD9T+LdXr6D2Y5ISXe0KA==" saltValue="Pdst4H3Z8qeF7Q1lpsFFe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2200000</v>
      </c>
      <c r="C10" s="108"/>
      <c r="D10" s="108"/>
      <c r="E10" s="108">
        <f t="shared" ref="E10:E17" si="0">$B10      +$C10      +$D10</f>
        <v>2200000</v>
      </c>
      <c r="F10" s="109">
        <v>2200000</v>
      </c>
      <c r="G10" s="110">
        <v>2200000</v>
      </c>
      <c r="H10" s="109">
        <v>656000</v>
      </c>
      <c r="I10" s="110">
        <v>695172</v>
      </c>
      <c r="J10" s="109">
        <v>296000</v>
      </c>
      <c r="K10" s="110">
        <v>335007</v>
      </c>
      <c r="L10" s="109"/>
      <c r="M10" s="110"/>
      <c r="N10" s="109"/>
      <c r="O10" s="110"/>
      <c r="P10" s="109">
        <f t="shared" ref="P10:P17" si="1">$H10      +$J10      +$L10      +$N10</f>
        <v>952000</v>
      </c>
      <c r="Q10" s="110">
        <f t="shared" ref="Q10:Q17" si="2">$I10      +$K10      +$M10      +$O10</f>
        <v>1030179</v>
      </c>
      <c r="R10" s="54">
        <f t="shared" ref="R10:R17" si="3">IF(($H10      =0),0,((($J10      -$H10      )/$H10      )*100))</f>
        <v>-54.878048780487809</v>
      </c>
      <c r="S10" s="55">
        <f t="shared" ref="S10:S17" si="4">IF(($I10      =0),0,((($K10      -$I10      )/$I10      )*100))</f>
        <v>-51.809480243738236</v>
      </c>
      <c r="T10" s="54">
        <f t="shared" ref="T10:T16" si="5">IF(($E10      =0),0,(($P10      /$E10      )*100))</f>
        <v>43.272727272727273</v>
      </c>
      <c r="U10" s="56">
        <f t="shared" ref="U10:U16" si="6">IF(($E10      =0),0,(($Q10      /$E10      )*100))</f>
        <v>46.826318181818181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2200000</v>
      </c>
      <c r="C17" s="111">
        <f>SUM(C9:C16)</f>
        <v>0</v>
      </c>
      <c r="D17" s="111"/>
      <c r="E17" s="111">
        <f t="shared" si="0"/>
        <v>2200000</v>
      </c>
      <c r="F17" s="112">
        <f t="shared" ref="F17:O17" si="7">SUM(F9:F16)</f>
        <v>2200000</v>
      </c>
      <c r="G17" s="113">
        <f t="shared" si="7"/>
        <v>2200000</v>
      </c>
      <c r="H17" s="112">
        <f t="shared" si="7"/>
        <v>656000</v>
      </c>
      <c r="I17" s="113">
        <f t="shared" si="7"/>
        <v>695172</v>
      </c>
      <c r="J17" s="112">
        <f t="shared" si="7"/>
        <v>296000</v>
      </c>
      <c r="K17" s="113">
        <f t="shared" si="7"/>
        <v>335007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952000</v>
      </c>
      <c r="Q17" s="113">
        <f t="shared" si="2"/>
        <v>1030179</v>
      </c>
      <c r="R17" s="58">
        <f t="shared" si="3"/>
        <v>-54.878048780487809</v>
      </c>
      <c r="S17" s="59">
        <f t="shared" si="4"/>
        <v>-51.809480243738236</v>
      </c>
      <c r="T17" s="58">
        <f>IF((SUM($E9:$E14))=0,0,(P17/(SUM($E9:$E14))*100))</f>
        <v>43.272727272727273</v>
      </c>
      <c r="U17" s="60">
        <f>IF((SUM($E9:$E14))=0,0,(Q17/(SUM($E9:$E14))*100))</f>
        <v>46.826318181818181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2038000</v>
      </c>
      <c r="C34" s="108"/>
      <c r="D34" s="108"/>
      <c r="E34" s="108">
        <f>$B34      +$C34      +$D34</f>
        <v>2038000</v>
      </c>
      <c r="F34" s="109">
        <v>2038000</v>
      </c>
      <c r="G34" s="110">
        <v>1427000</v>
      </c>
      <c r="H34" s="109">
        <v>510000</v>
      </c>
      <c r="I34" s="110">
        <v>525723</v>
      </c>
      <c r="J34" s="109">
        <v>516000</v>
      </c>
      <c r="K34" s="110">
        <v>512201</v>
      </c>
      <c r="L34" s="109"/>
      <c r="M34" s="110"/>
      <c r="N34" s="109"/>
      <c r="O34" s="110"/>
      <c r="P34" s="109">
        <f>$H34      +$J34      +$L34      +$N34</f>
        <v>1026000</v>
      </c>
      <c r="Q34" s="110">
        <f>$I34      +$K34      +$M34      +$O34</f>
        <v>1037924</v>
      </c>
      <c r="R34" s="54">
        <f>IF(($H34      =0),0,((($J34      -$H34      )/$H34      )*100))</f>
        <v>1.1764705882352942</v>
      </c>
      <c r="S34" s="55">
        <f>IF(($I34      =0),0,((($K34      -$I34      )/$I34      )*100))</f>
        <v>-2.5720769302465367</v>
      </c>
      <c r="T34" s="54">
        <f>IF(($E34      =0),0,(($P34      /$E34      )*100))</f>
        <v>50.343473994111875</v>
      </c>
      <c r="U34" s="56">
        <f>IF(($E34      =0),0,(($Q34      /$E34      )*100))</f>
        <v>50.92855740922473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2038000</v>
      </c>
      <c r="C35" s="111">
        <f>C34</f>
        <v>0</v>
      </c>
      <c r="D35" s="111"/>
      <c r="E35" s="111">
        <f>$B35      +$C35      +$D35</f>
        <v>2038000</v>
      </c>
      <c r="F35" s="112">
        <f t="shared" ref="F35:O35" si="17">F34</f>
        <v>2038000</v>
      </c>
      <c r="G35" s="113">
        <f t="shared" si="17"/>
        <v>1427000</v>
      </c>
      <c r="H35" s="112">
        <f t="shared" si="17"/>
        <v>510000</v>
      </c>
      <c r="I35" s="113">
        <f t="shared" si="17"/>
        <v>525723</v>
      </c>
      <c r="J35" s="112">
        <f t="shared" si="17"/>
        <v>516000</v>
      </c>
      <c r="K35" s="113">
        <f t="shared" si="17"/>
        <v>512201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1026000</v>
      </c>
      <c r="Q35" s="113">
        <f>$I35      +$K35      +$M35      +$O35</f>
        <v>1037924</v>
      </c>
      <c r="R35" s="58">
        <f>IF(($H35      =0),0,((($J35      -$H35      )/$H35      )*100))</f>
        <v>1.1764705882352942</v>
      </c>
      <c r="S35" s="59">
        <f>IF(($I35      =0),0,((($K35      -$I35      )/$I35      )*100))</f>
        <v>-2.5720769302465367</v>
      </c>
      <c r="T35" s="58">
        <f>IF($E35   =0,0,($P35   /$E35   )*100)</f>
        <v>50.343473994111875</v>
      </c>
      <c r="U35" s="60">
        <f>IF($E35   =0,0,($Q35   /$E35   )*100)</f>
        <v>50.92855740922473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13500000</v>
      </c>
      <c r="C37" s="108"/>
      <c r="D37" s="108"/>
      <c r="E37" s="108">
        <f t="shared" ref="E37:E42" si="18">$B37      +$C37      +$D37</f>
        <v>13500000</v>
      </c>
      <c r="F37" s="109">
        <v>13500000</v>
      </c>
      <c r="G37" s="110">
        <v>7425000</v>
      </c>
      <c r="H37" s="109">
        <v>501000</v>
      </c>
      <c r="I37" s="110">
        <v>501259</v>
      </c>
      <c r="J37" s="109">
        <v>5876000</v>
      </c>
      <c r="K37" s="110">
        <v>5876092</v>
      </c>
      <c r="L37" s="109"/>
      <c r="M37" s="110"/>
      <c r="N37" s="109"/>
      <c r="O37" s="110"/>
      <c r="P37" s="109">
        <f t="shared" ref="P37:P42" si="19">$H37      +$J37      +$L37      +$N37</f>
        <v>6377000</v>
      </c>
      <c r="Q37" s="110">
        <f t="shared" ref="Q37:Q42" si="20">$I37      +$K37      +$M37      +$O37</f>
        <v>6377351</v>
      </c>
      <c r="R37" s="54">
        <f t="shared" ref="R37:R42" si="21">IF(($H37      =0),0,((($J37      -$H37      )/$H37      )*100))</f>
        <v>1072.8542914171658</v>
      </c>
      <c r="S37" s="55">
        <f t="shared" ref="S37:S42" si="22">IF(($I37      =0),0,((($K37      -$I37      )/$I37      )*100))</f>
        <v>1072.2666326190651</v>
      </c>
      <c r="T37" s="54">
        <f t="shared" ref="T37:T41" si="23">IF(($E37      =0),0,(($P37      /$E37      )*100))</f>
        <v>47.237037037037041</v>
      </c>
      <c r="U37" s="56">
        <f t="shared" ref="U37:U41" si="24">IF(($E37      =0),0,(($Q37      /$E37      )*100))</f>
        <v>47.239637037037035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2600000</v>
      </c>
      <c r="H40" s="109"/>
      <c r="I40" s="110"/>
      <c r="J40" s="109">
        <v>2064000</v>
      </c>
      <c r="K40" s="110">
        <v>2495479</v>
      </c>
      <c r="L40" s="109"/>
      <c r="M40" s="110"/>
      <c r="N40" s="109"/>
      <c r="O40" s="110"/>
      <c r="P40" s="109">
        <f t="shared" si="19"/>
        <v>2064000</v>
      </c>
      <c r="Q40" s="110">
        <f t="shared" si="20"/>
        <v>2495479</v>
      </c>
      <c r="R40" s="54">
        <f t="shared" si="21"/>
        <v>0</v>
      </c>
      <c r="S40" s="55">
        <f t="shared" si="22"/>
        <v>0</v>
      </c>
      <c r="T40" s="54">
        <f t="shared" si="23"/>
        <v>51.6</v>
      </c>
      <c r="U40" s="56">
        <f t="shared" si="24"/>
        <v>62.386975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17500000</v>
      </c>
      <c r="C42" s="111">
        <f>SUM(C37:C41)</f>
        <v>0</v>
      </c>
      <c r="D42" s="111"/>
      <c r="E42" s="111">
        <f t="shared" si="18"/>
        <v>17500000</v>
      </c>
      <c r="F42" s="112">
        <f t="shared" ref="F42:O42" si="25">SUM(F37:F41)</f>
        <v>17500000</v>
      </c>
      <c r="G42" s="113">
        <f t="shared" si="25"/>
        <v>10025000</v>
      </c>
      <c r="H42" s="112">
        <f t="shared" si="25"/>
        <v>501000</v>
      </c>
      <c r="I42" s="113">
        <f t="shared" si="25"/>
        <v>501259</v>
      </c>
      <c r="J42" s="112">
        <f t="shared" si="25"/>
        <v>7940000</v>
      </c>
      <c r="K42" s="113">
        <f t="shared" si="25"/>
        <v>8371571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8441000</v>
      </c>
      <c r="Q42" s="113">
        <f t="shared" si="20"/>
        <v>8872830</v>
      </c>
      <c r="R42" s="58">
        <f t="shared" si="21"/>
        <v>1484.8303393213573</v>
      </c>
      <c r="S42" s="59">
        <f t="shared" si="22"/>
        <v>1570.1088658757251</v>
      </c>
      <c r="T42" s="58">
        <f>IF((+$E37+$E40) =0,0,(P42   /(+$E37+$E40) )*100)</f>
        <v>48.234285714285711</v>
      </c>
      <c r="U42" s="60">
        <f>IF((+$E37+$E40) =0,0,(Q42   /(+$E37+$E40) )*100)</f>
        <v>50.701885714285709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21738000</v>
      </c>
      <c r="C69" s="120">
        <f>SUM(C9:C16,C19:C25,C28:C31,C34,C37:C41,C44:C54,C57:C60,C63:C67)</f>
        <v>0</v>
      </c>
      <c r="D69" s="120"/>
      <c r="E69" s="120">
        <f t="shared" si="35"/>
        <v>21738000</v>
      </c>
      <c r="F69" s="121">
        <f t="shared" ref="F69:O69" si="43">SUM(F9:F16,F19:F25,F28:F31,F34,F37:F41,F44:F54,F57:F60,F63:F67)</f>
        <v>21738000</v>
      </c>
      <c r="G69" s="122">
        <f t="shared" si="43"/>
        <v>13652000</v>
      </c>
      <c r="H69" s="121">
        <f t="shared" si="43"/>
        <v>1667000</v>
      </c>
      <c r="I69" s="122">
        <f t="shared" si="43"/>
        <v>1722154</v>
      </c>
      <c r="J69" s="121">
        <f t="shared" si="43"/>
        <v>8752000</v>
      </c>
      <c r="K69" s="122">
        <f t="shared" si="43"/>
        <v>9218779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10419000</v>
      </c>
      <c r="Q69" s="122">
        <f t="shared" si="37"/>
        <v>10940933</v>
      </c>
      <c r="R69" s="67">
        <f t="shared" si="38"/>
        <v>425.01499700059986</v>
      </c>
      <c r="S69" s="68">
        <f t="shared" si="39"/>
        <v>435.30514692646534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47.929892354402433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50.330909007268374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22495000</v>
      </c>
      <c r="C71" s="108"/>
      <c r="D71" s="108"/>
      <c r="E71" s="108">
        <f>$B71      +$C71      +$D71</f>
        <v>22495000</v>
      </c>
      <c r="F71" s="109">
        <v>22495000</v>
      </c>
      <c r="G71" s="110">
        <v>18744000</v>
      </c>
      <c r="H71" s="109">
        <v>7816000</v>
      </c>
      <c r="I71" s="110">
        <v>9169718</v>
      </c>
      <c r="J71" s="109">
        <v>2526000</v>
      </c>
      <c r="K71" s="110">
        <v>5203126</v>
      </c>
      <c r="L71" s="109"/>
      <c r="M71" s="110"/>
      <c r="N71" s="109"/>
      <c r="O71" s="110"/>
      <c r="P71" s="109">
        <f>$H71      +$J71      +$L71      +$N71</f>
        <v>10342000</v>
      </c>
      <c r="Q71" s="110">
        <f>$I71      +$K71      +$M71      +$O71</f>
        <v>14372844</v>
      </c>
      <c r="R71" s="54">
        <f>IF(($H71      =0),0,((($J71      -$H71      )/$H71      )*100))</f>
        <v>-67.681678607983613</v>
      </c>
      <c r="S71" s="55">
        <f>IF(($I71      =0),0,((($K71      -$I71      )/$I71      )*100))</f>
        <v>-43.257513480785342</v>
      </c>
      <c r="T71" s="54">
        <f>IF(($E71      =0),0,(($P71      /$E71      )*100))</f>
        <v>45.974661035785729</v>
      </c>
      <c r="U71" s="56">
        <f>IF(($E71      =0),0,(($Q71      /$E71      )*100))</f>
        <v>63.893505223382974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22495000</v>
      </c>
      <c r="C73" s="117">
        <f>SUM(C71:C72)</f>
        <v>0</v>
      </c>
      <c r="D73" s="117"/>
      <c r="E73" s="117">
        <f>$B73      +$C73      +$D73</f>
        <v>22495000</v>
      </c>
      <c r="F73" s="118">
        <f t="shared" ref="F73:O73" si="44">SUM(F71:F72)</f>
        <v>22495000</v>
      </c>
      <c r="G73" s="119">
        <f t="shared" si="44"/>
        <v>18744000</v>
      </c>
      <c r="H73" s="118">
        <f t="shared" si="44"/>
        <v>7816000</v>
      </c>
      <c r="I73" s="119">
        <f t="shared" si="44"/>
        <v>9169718</v>
      </c>
      <c r="J73" s="118">
        <f t="shared" si="44"/>
        <v>2526000</v>
      </c>
      <c r="K73" s="119">
        <f t="shared" si="44"/>
        <v>5203126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10342000</v>
      </c>
      <c r="Q73" s="119">
        <f>$I73      +$K73      +$M73      +$O73</f>
        <v>14372844</v>
      </c>
      <c r="R73" s="63">
        <f>IF(($H73      =0),0,((($J73      -$H73      )/$H73      )*100))</f>
        <v>-67.681678607983613</v>
      </c>
      <c r="S73" s="64">
        <f>IF(($I73      =0),0,((($K73      -$I73      )/$I73      )*100))</f>
        <v>-43.257513480785342</v>
      </c>
      <c r="T73" s="63">
        <f>IF(($E71      =0),0,(($P71      /$E71      )*100))</f>
        <v>45.974661035785729</v>
      </c>
      <c r="U73" s="65">
        <f>IF($E71   =0,0,($Q71   /$E71 )*100)</f>
        <v>63.893505223382974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22495000</v>
      </c>
      <c r="C74" s="120">
        <f>SUM(C71:C72)</f>
        <v>0</v>
      </c>
      <c r="D74" s="120"/>
      <c r="E74" s="120">
        <f>$B74      +$C74      +$D74</f>
        <v>22495000</v>
      </c>
      <c r="F74" s="121">
        <f t="shared" ref="F74:O74" si="45">SUM(F71:F72)</f>
        <v>22495000</v>
      </c>
      <c r="G74" s="122">
        <f t="shared" si="45"/>
        <v>18744000</v>
      </c>
      <c r="H74" s="121">
        <f t="shared" si="45"/>
        <v>7816000</v>
      </c>
      <c r="I74" s="122">
        <f t="shared" si="45"/>
        <v>9169718</v>
      </c>
      <c r="J74" s="121">
        <f t="shared" si="45"/>
        <v>2526000</v>
      </c>
      <c r="K74" s="122">
        <f t="shared" si="45"/>
        <v>5203126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10342000</v>
      </c>
      <c r="Q74" s="122">
        <f>$I74      +$K74      +$M74      +$O74</f>
        <v>14372844</v>
      </c>
      <c r="R74" s="67">
        <f>IF(($H74      =0),0,((($J74      -$H74      )/$H74      )*100))</f>
        <v>-67.681678607983613</v>
      </c>
      <c r="S74" s="68">
        <f>IF(($I74      =0),0,((($K74      -$I74      )/$I74      )*100))</f>
        <v>-43.257513480785342</v>
      </c>
      <c r="T74" s="67">
        <f>IF(($E71      =0),0,(($P71      /$E71      )*100))</f>
        <v>45.974661035785729</v>
      </c>
      <c r="U74" s="71">
        <f>IF($E71   =0,0,($Q71   /$E71 )*100)</f>
        <v>63.893505223382974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44233000</v>
      </c>
      <c r="C75" s="120">
        <f>SUM(C9:C16,C19:C25,C28:C31,C34,C37:C41,C44:C54,C57:C60,C63:C67,C71:C72)</f>
        <v>0</v>
      </c>
      <c r="D75" s="120"/>
      <c r="E75" s="120">
        <f>$B75      +$C75      +$D75</f>
        <v>44233000</v>
      </c>
      <c r="F75" s="121">
        <f t="shared" ref="F75:O75" si="46">SUM(F9:F16,F19:F25,F28:F31,F34,F37:F41,F44:F54,F57:F60,F63:F67,F71:F72)</f>
        <v>44233000</v>
      </c>
      <c r="G75" s="122">
        <f t="shared" si="46"/>
        <v>32396000</v>
      </c>
      <c r="H75" s="121">
        <f t="shared" si="46"/>
        <v>9483000</v>
      </c>
      <c r="I75" s="122">
        <f t="shared" si="46"/>
        <v>10891872</v>
      </c>
      <c r="J75" s="121">
        <f t="shared" si="46"/>
        <v>11278000</v>
      </c>
      <c r="K75" s="122">
        <f t="shared" si="46"/>
        <v>14421905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20761000</v>
      </c>
      <c r="Q75" s="122">
        <f>$I75      +$K75      +$M75      +$O75</f>
        <v>25313777</v>
      </c>
      <c r="R75" s="67">
        <f>IF(($H75      =0),0,((($J75      -$H75      )/$H75      )*100))</f>
        <v>18.928609089950438</v>
      </c>
      <c r="S75" s="68">
        <f>IF(($I75      =0),0,((($K75      -$I75      )/$I75      )*100))</f>
        <v>32.409791448155104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46.93554585942622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57.228261705061833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4fD33aFzuKwqL8+xoBM+BAnBln2lqk0zrEvEZB7EEQ5UyzE/wHAAcfeOPArDbRhVxgAmoSIQkTR5bN2nYly4kA==" saltValue="Np5jcu3Y/jeiRnN3+M9ac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1500000</v>
      </c>
      <c r="C10" s="108"/>
      <c r="D10" s="108"/>
      <c r="E10" s="108">
        <f t="shared" ref="E10:E17" si="0">$B10      +$C10      +$D10</f>
        <v>1500000</v>
      </c>
      <c r="F10" s="109">
        <v>1500000</v>
      </c>
      <c r="G10" s="110">
        <v>1500000</v>
      </c>
      <c r="H10" s="109">
        <v>34000</v>
      </c>
      <c r="I10" s="110">
        <v>691419</v>
      </c>
      <c r="J10" s="109">
        <v>483000</v>
      </c>
      <c r="K10" s="110">
        <v>253621</v>
      </c>
      <c r="L10" s="109"/>
      <c r="M10" s="110"/>
      <c r="N10" s="109"/>
      <c r="O10" s="110"/>
      <c r="P10" s="109">
        <f t="shared" ref="P10:P17" si="1">$H10      +$J10      +$L10      +$N10</f>
        <v>517000</v>
      </c>
      <c r="Q10" s="110">
        <f t="shared" ref="Q10:Q17" si="2">$I10      +$K10      +$M10      +$O10</f>
        <v>945040</v>
      </c>
      <c r="R10" s="54">
        <f t="shared" ref="R10:R17" si="3">IF(($H10      =0),0,((($J10      -$H10      )/$H10      )*100))</f>
        <v>1320.5882352941176</v>
      </c>
      <c r="S10" s="55">
        <f t="shared" ref="S10:S17" si="4">IF(($I10      =0),0,((($K10      -$I10      )/$I10      )*100))</f>
        <v>-63.318769082133983</v>
      </c>
      <c r="T10" s="54">
        <f t="shared" ref="T10:T16" si="5">IF(($E10      =0),0,(($P10      /$E10      )*100))</f>
        <v>34.466666666666669</v>
      </c>
      <c r="U10" s="56">
        <f t="shared" ref="U10:U16" si="6">IF(($E10      =0),0,(($Q10      /$E10      )*100))</f>
        <v>63.002666666666663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1500000</v>
      </c>
      <c r="C17" s="111">
        <f>SUM(C9:C16)</f>
        <v>0</v>
      </c>
      <c r="D17" s="111"/>
      <c r="E17" s="111">
        <f t="shared" si="0"/>
        <v>1500000</v>
      </c>
      <c r="F17" s="112">
        <f t="shared" ref="F17:O17" si="7">SUM(F9:F16)</f>
        <v>1500000</v>
      </c>
      <c r="G17" s="113">
        <f t="shared" si="7"/>
        <v>1500000</v>
      </c>
      <c r="H17" s="112">
        <f t="shared" si="7"/>
        <v>34000</v>
      </c>
      <c r="I17" s="113">
        <f t="shared" si="7"/>
        <v>691419</v>
      </c>
      <c r="J17" s="112">
        <f t="shared" si="7"/>
        <v>483000</v>
      </c>
      <c r="K17" s="113">
        <f t="shared" si="7"/>
        <v>253621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517000</v>
      </c>
      <c r="Q17" s="113">
        <f t="shared" si="2"/>
        <v>945040</v>
      </c>
      <c r="R17" s="58">
        <f t="shared" si="3"/>
        <v>1320.5882352941176</v>
      </c>
      <c r="S17" s="59">
        <f t="shared" si="4"/>
        <v>-63.318769082133983</v>
      </c>
      <c r="T17" s="58">
        <f>IF((SUM($E9:$E14))=0,0,(P17/(SUM($E9:$E14))*100))</f>
        <v>34.466666666666669</v>
      </c>
      <c r="U17" s="60">
        <f>IF((SUM($E9:$E14))=0,0,(Q17/(SUM($E9:$E14))*100))</f>
        <v>63.002666666666663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2562000</v>
      </c>
      <c r="C31" s="108"/>
      <c r="D31" s="108"/>
      <c r="E31" s="108">
        <f>$B31      +$C31      +$D31</f>
        <v>2562000</v>
      </c>
      <c r="F31" s="109">
        <v>2562000</v>
      </c>
      <c r="G31" s="110">
        <v>1793000</v>
      </c>
      <c r="H31" s="109">
        <v>178000</v>
      </c>
      <c r="I31" s="110"/>
      <c r="J31" s="109">
        <v>157000</v>
      </c>
      <c r="K31" s="110">
        <v>529147</v>
      </c>
      <c r="L31" s="109"/>
      <c r="M31" s="110"/>
      <c r="N31" s="109"/>
      <c r="O31" s="110"/>
      <c r="P31" s="109">
        <f>$H31      +$J31      +$L31      +$N31</f>
        <v>335000</v>
      </c>
      <c r="Q31" s="110">
        <f>$I31      +$K31      +$M31      +$O31</f>
        <v>529147</v>
      </c>
      <c r="R31" s="54">
        <f>IF(($H31      =0),0,((($J31      -$H31      )/$H31      )*100))</f>
        <v>-11.797752808988763</v>
      </c>
      <c r="S31" s="55">
        <f>IF(($I31      =0),0,((($K31      -$I31      )/$I31      )*100))</f>
        <v>0</v>
      </c>
      <c r="T31" s="54">
        <f>IF(($E31      =0),0,(($P31      /$E31      )*100))</f>
        <v>13.075722092115535</v>
      </c>
      <c r="U31" s="56">
        <f>IF(($E31      =0),0,(($Q31      /$E31      )*100))</f>
        <v>20.653669008587041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2562000</v>
      </c>
      <c r="C32" s="111">
        <f>SUM(C28:C31)</f>
        <v>0</v>
      </c>
      <c r="D32" s="111"/>
      <c r="E32" s="111">
        <f>$B32      +$C32      +$D32</f>
        <v>2562000</v>
      </c>
      <c r="F32" s="112">
        <f t="shared" ref="F32:O32" si="16">SUM(F28:F31)</f>
        <v>2562000</v>
      </c>
      <c r="G32" s="113">
        <f t="shared" si="16"/>
        <v>1793000</v>
      </c>
      <c r="H32" s="112">
        <f t="shared" si="16"/>
        <v>178000</v>
      </c>
      <c r="I32" s="113">
        <f t="shared" si="16"/>
        <v>0</v>
      </c>
      <c r="J32" s="112">
        <f t="shared" si="16"/>
        <v>157000</v>
      </c>
      <c r="K32" s="113">
        <f t="shared" si="16"/>
        <v>529147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335000</v>
      </c>
      <c r="Q32" s="113">
        <f>$I32      +$K32      +$M32      +$O32</f>
        <v>529147</v>
      </c>
      <c r="R32" s="58">
        <f>IF(($H32      =0),0,((($J32      -$H32      )/$H32      )*100))</f>
        <v>-11.797752808988763</v>
      </c>
      <c r="S32" s="59">
        <f>IF(($I32      =0),0,((($K32      -$I32      )/$I32      )*100))</f>
        <v>0</v>
      </c>
      <c r="T32" s="58">
        <f>IF($E32   =0,0,($P32   /$E32   )*100)</f>
        <v>13.075722092115535</v>
      </c>
      <c r="U32" s="60">
        <f>IF($E32   =0,0,($Q32   /$E32   )*100)</f>
        <v>20.653669008587041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1923000</v>
      </c>
      <c r="C34" s="108"/>
      <c r="D34" s="108"/>
      <c r="E34" s="108">
        <f>$B34      +$C34      +$D34</f>
        <v>1923000</v>
      </c>
      <c r="F34" s="109">
        <v>1923000</v>
      </c>
      <c r="G34" s="110">
        <v>1345000</v>
      </c>
      <c r="H34" s="109">
        <v>329000</v>
      </c>
      <c r="I34" s="110">
        <v>328814</v>
      </c>
      <c r="J34" s="109">
        <v>1016000</v>
      </c>
      <c r="K34" s="110">
        <v>1594186</v>
      </c>
      <c r="L34" s="109"/>
      <c r="M34" s="110"/>
      <c r="N34" s="109"/>
      <c r="O34" s="110"/>
      <c r="P34" s="109">
        <f>$H34      +$J34      +$L34      +$N34</f>
        <v>1345000</v>
      </c>
      <c r="Q34" s="110">
        <f>$I34      +$K34      +$M34      +$O34</f>
        <v>1923000</v>
      </c>
      <c r="R34" s="54">
        <f>IF(($H34      =0),0,((($J34      -$H34      )/$H34      )*100))</f>
        <v>208.81458966565353</v>
      </c>
      <c r="S34" s="55">
        <f>IF(($I34      =0),0,((($K34      -$I34      )/$I34      )*100))</f>
        <v>384.82911311562157</v>
      </c>
      <c r="T34" s="54">
        <f>IF(($E34      =0),0,(($P34      /$E34      )*100))</f>
        <v>69.942797711908483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1923000</v>
      </c>
      <c r="C35" s="111">
        <f>C34</f>
        <v>0</v>
      </c>
      <c r="D35" s="111"/>
      <c r="E35" s="111">
        <f>$B35      +$C35      +$D35</f>
        <v>1923000</v>
      </c>
      <c r="F35" s="112">
        <f t="shared" ref="F35:O35" si="17">F34</f>
        <v>1923000</v>
      </c>
      <c r="G35" s="113">
        <f t="shared" si="17"/>
        <v>1345000</v>
      </c>
      <c r="H35" s="112">
        <f t="shared" si="17"/>
        <v>329000</v>
      </c>
      <c r="I35" s="113">
        <f t="shared" si="17"/>
        <v>328814</v>
      </c>
      <c r="J35" s="112">
        <f t="shared" si="17"/>
        <v>1016000</v>
      </c>
      <c r="K35" s="113">
        <f t="shared" si="17"/>
        <v>1594186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1345000</v>
      </c>
      <c r="Q35" s="113">
        <f>$I35      +$K35      +$M35      +$O35</f>
        <v>1923000</v>
      </c>
      <c r="R35" s="58">
        <f>IF(($H35      =0),0,((($J35      -$H35      )/$H35      )*100))</f>
        <v>208.81458966565353</v>
      </c>
      <c r="S35" s="59">
        <f>IF(($I35      =0),0,((($K35      -$I35      )/$I35      )*100))</f>
        <v>384.82911311562157</v>
      </c>
      <c r="T35" s="58">
        <f>IF($E35   =0,0,($P35   /$E35   )*100)</f>
        <v>69.942797711908483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85000000</v>
      </c>
      <c r="C45" s="108"/>
      <c r="D45" s="108"/>
      <c r="E45" s="108">
        <f t="shared" si="26"/>
        <v>85000000</v>
      </c>
      <c r="F45" s="109">
        <v>85000000</v>
      </c>
      <c r="G45" s="110">
        <v>59575000</v>
      </c>
      <c r="H45" s="109">
        <v>5402000</v>
      </c>
      <c r="I45" s="110">
        <v>5402496</v>
      </c>
      <c r="J45" s="109">
        <v>3844000</v>
      </c>
      <c r="K45" s="110">
        <v>6674571</v>
      </c>
      <c r="L45" s="109"/>
      <c r="M45" s="110"/>
      <c r="N45" s="109"/>
      <c r="O45" s="110"/>
      <c r="P45" s="109">
        <f t="shared" si="27"/>
        <v>9246000</v>
      </c>
      <c r="Q45" s="110">
        <f t="shared" si="28"/>
        <v>12077067</v>
      </c>
      <c r="R45" s="54">
        <f t="shared" si="29"/>
        <v>-28.841169937060346</v>
      </c>
      <c r="S45" s="55">
        <f t="shared" si="30"/>
        <v>23.546060931835953</v>
      </c>
      <c r="T45" s="54">
        <f t="shared" si="31"/>
        <v>10.877647058823529</v>
      </c>
      <c r="U45" s="56">
        <f t="shared" si="32"/>
        <v>14.208314117647058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66000000</v>
      </c>
      <c r="C53" s="108"/>
      <c r="D53" s="108"/>
      <c r="E53" s="108">
        <f t="shared" si="26"/>
        <v>66000000</v>
      </c>
      <c r="F53" s="109">
        <v>66000000</v>
      </c>
      <c r="G53" s="110">
        <v>45000000</v>
      </c>
      <c r="H53" s="109">
        <v>8943000</v>
      </c>
      <c r="I53" s="110">
        <v>2357866</v>
      </c>
      <c r="J53" s="109">
        <v>12303000</v>
      </c>
      <c r="K53" s="110">
        <v>19158893</v>
      </c>
      <c r="L53" s="109"/>
      <c r="M53" s="110"/>
      <c r="N53" s="109"/>
      <c r="O53" s="110"/>
      <c r="P53" s="109">
        <f t="shared" si="27"/>
        <v>21246000</v>
      </c>
      <c r="Q53" s="110">
        <f t="shared" si="28"/>
        <v>21516759</v>
      </c>
      <c r="R53" s="54">
        <f t="shared" si="29"/>
        <v>37.571284803757123</v>
      </c>
      <c r="S53" s="55">
        <f t="shared" si="30"/>
        <v>712.5522400339969</v>
      </c>
      <c r="T53" s="54">
        <f t="shared" si="31"/>
        <v>32.190909090909095</v>
      </c>
      <c r="U53" s="56">
        <f t="shared" si="32"/>
        <v>32.601150000000004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151000000</v>
      </c>
      <c r="C55" s="111">
        <f>SUM(C44:C54)</f>
        <v>0</v>
      </c>
      <c r="D55" s="111"/>
      <c r="E55" s="111">
        <f t="shared" si="26"/>
        <v>151000000</v>
      </c>
      <c r="F55" s="112">
        <f t="shared" ref="F55:O55" si="33">SUM(F44:F54)</f>
        <v>151000000</v>
      </c>
      <c r="G55" s="113">
        <f t="shared" si="33"/>
        <v>104575000</v>
      </c>
      <c r="H55" s="112">
        <f t="shared" si="33"/>
        <v>14345000</v>
      </c>
      <c r="I55" s="113">
        <f t="shared" si="33"/>
        <v>7760362</v>
      </c>
      <c r="J55" s="112">
        <f t="shared" si="33"/>
        <v>16147000</v>
      </c>
      <c r="K55" s="113">
        <f t="shared" si="33"/>
        <v>25833464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30492000</v>
      </c>
      <c r="Q55" s="113">
        <f t="shared" si="28"/>
        <v>33593826</v>
      </c>
      <c r="R55" s="58">
        <f t="shared" si="29"/>
        <v>12.561868246775882</v>
      </c>
      <c r="S55" s="59">
        <f t="shared" si="30"/>
        <v>232.88993477366131</v>
      </c>
      <c r="T55" s="58">
        <f>IF((+$E45+$E47+$E49+$E50+$E53) =0,0,(P55   /(+$E45+$E47+$E49+$E50+$E53) )*100)</f>
        <v>20.193377483443708</v>
      </c>
      <c r="U55" s="60">
        <f>IF((+$E45+$E47+$E49+$E50+$E53) =0,0,(Q55   /(+$E45+$E47+$E49+$E50+$E53) )*100)</f>
        <v>22.247566887417218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156985000</v>
      </c>
      <c r="C69" s="120">
        <f>SUM(C9:C16,C19:C25,C28:C31,C34,C37:C41,C44:C54,C57:C60,C63:C67)</f>
        <v>0</v>
      </c>
      <c r="D69" s="120"/>
      <c r="E69" s="120">
        <f t="shared" si="35"/>
        <v>156985000</v>
      </c>
      <c r="F69" s="121">
        <f t="shared" ref="F69:O69" si="43">SUM(F9:F16,F19:F25,F28:F31,F34,F37:F41,F44:F54,F57:F60,F63:F67)</f>
        <v>156985000</v>
      </c>
      <c r="G69" s="122">
        <f t="shared" si="43"/>
        <v>109213000</v>
      </c>
      <c r="H69" s="121">
        <f t="shared" si="43"/>
        <v>14886000</v>
      </c>
      <c r="I69" s="122">
        <f t="shared" si="43"/>
        <v>8780595</v>
      </c>
      <c r="J69" s="121">
        <f t="shared" si="43"/>
        <v>17803000</v>
      </c>
      <c r="K69" s="122">
        <f t="shared" si="43"/>
        <v>28210418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32689000</v>
      </c>
      <c r="Q69" s="122">
        <f t="shared" si="37"/>
        <v>36991013</v>
      </c>
      <c r="R69" s="67">
        <f t="shared" si="38"/>
        <v>19.595593174795109</v>
      </c>
      <c r="S69" s="68">
        <f t="shared" si="39"/>
        <v>221.2813938007618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20.823008567697553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23.56340605790362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186655000</v>
      </c>
      <c r="C71" s="108"/>
      <c r="D71" s="108"/>
      <c r="E71" s="108">
        <f>$B71      +$C71      +$D71</f>
        <v>186655000</v>
      </c>
      <c r="F71" s="109">
        <v>186655000</v>
      </c>
      <c r="G71" s="110">
        <v>160522000</v>
      </c>
      <c r="H71" s="109">
        <v>36482000</v>
      </c>
      <c r="I71" s="110">
        <v>37148081</v>
      </c>
      <c r="J71" s="109">
        <v>52917000</v>
      </c>
      <c r="K71" s="110">
        <v>67597882</v>
      </c>
      <c r="L71" s="109"/>
      <c r="M71" s="110"/>
      <c r="N71" s="109"/>
      <c r="O71" s="110"/>
      <c r="P71" s="109">
        <f>$H71      +$J71      +$L71      +$N71</f>
        <v>89399000</v>
      </c>
      <c r="Q71" s="110">
        <f>$I71      +$K71      +$M71      +$O71</f>
        <v>104745963</v>
      </c>
      <c r="R71" s="54">
        <f>IF(($H71      =0),0,((($J71      -$H71      )/$H71      )*100))</f>
        <v>45.049613508031356</v>
      </c>
      <c r="S71" s="55">
        <f>IF(($I71      =0),0,((($K71      -$I71      )/$I71      )*100))</f>
        <v>81.968705193681473</v>
      </c>
      <c r="T71" s="54">
        <f>IF(($E71      =0),0,(($P71      /$E71      )*100))</f>
        <v>47.895314885751787</v>
      </c>
      <c r="U71" s="56">
        <f>IF(($E71      =0),0,(($Q71      /$E71      )*100))</f>
        <v>56.117416088505536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186655000</v>
      </c>
      <c r="C73" s="117">
        <f>SUM(C71:C72)</f>
        <v>0</v>
      </c>
      <c r="D73" s="117"/>
      <c r="E73" s="117">
        <f>$B73      +$C73      +$D73</f>
        <v>186655000</v>
      </c>
      <c r="F73" s="118">
        <f t="shared" ref="F73:O73" si="44">SUM(F71:F72)</f>
        <v>186655000</v>
      </c>
      <c r="G73" s="119">
        <f t="shared" si="44"/>
        <v>160522000</v>
      </c>
      <c r="H73" s="118">
        <f t="shared" si="44"/>
        <v>36482000</v>
      </c>
      <c r="I73" s="119">
        <f t="shared" si="44"/>
        <v>37148081</v>
      </c>
      <c r="J73" s="118">
        <f t="shared" si="44"/>
        <v>52917000</v>
      </c>
      <c r="K73" s="119">
        <f t="shared" si="44"/>
        <v>67597882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89399000</v>
      </c>
      <c r="Q73" s="119">
        <f>$I73      +$K73      +$M73      +$O73</f>
        <v>104745963</v>
      </c>
      <c r="R73" s="63">
        <f>IF(($H73      =0),0,((($J73      -$H73      )/$H73      )*100))</f>
        <v>45.049613508031356</v>
      </c>
      <c r="S73" s="64">
        <f>IF(($I73      =0),0,((($K73      -$I73      )/$I73      )*100))</f>
        <v>81.968705193681473</v>
      </c>
      <c r="T73" s="63">
        <f>IF(($E71      =0),0,(($P71      /$E71      )*100))</f>
        <v>47.895314885751787</v>
      </c>
      <c r="U73" s="65">
        <f>IF($E71   =0,0,($Q71   /$E71 )*100)</f>
        <v>56.117416088505536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186655000</v>
      </c>
      <c r="C74" s="120">
        <f>SUM(C71:C72)</f>
        <v>0</v>
      </c>
      <c r="D74" s="120"/>
      <c r="E74" s="120">
        <f>$B74      +$C74      +$D74</f>
        <v>186655000</v>
      </c>
      <c r="F74" s="121">
        <f t="shared" ref="F74:O74" si="45">SUM(F71:F72)</f>
        <v>186655000</v>
      </c>
      <c r="G74" s="122">
        <f t="shared" si="45"/>
        <v>160522000</v>
      </c>
      <c r="H74" s="121">
        <f t="shared" si="45"/>
        <v>36482000</v>
      </c>
      <c r="I74" s="122">
        <f t="shared" si="45"/>
        <v>37148081</v>
      </c>
      <c r="J74" s="121">
        <f t="shared" si="45"/>
        <v>52917000</v>
      </c>
      <c r="K74" s="122">
        <f t="shared" si="45"/>
        <v>67597882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89399000</v>
      </c>
      <c r="Q74" s="122">
        <f>$I74      +$K74      +$M74      +$O74</f>
        <v>104745963</v>
      </c>
      <c r="R74" s="67">
        <f>IF(($H74      =0),0,((($J74      -$H74      )/$H74      )*100))</f>
        <v>45.049613508031356</v>
      </c>
      <c r="S74" s="68">
        <f>IF(($I74      =0),0,((($K74      -$I74      )/$I74      )*100))</f>
        <v>81.968705193681473</v>
      </c>
      <c r="T74" s="67">
        <f>IF(($E71      =0),0,(($P71      /$E71      )*100))</f>
        <v>47.895314885751787</v>
      </c>
      <c r="U74" s="71">
        <f>IF($E71   =0,0,($Q71   /$E71 )*100)</f>
        <v>56.117416088505536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343640000</v>
      </c>
      <c r="C75" s="120">
        <f>SUM(C9:C16,C19:C25,C28:C31,C34,C37:C41,C44:C54,C57:C60,C63:C67,C71:C72)</f>
        <v>0</v>
      </c>
      <c r="D75" s="120"/>
      <c r="E75" s="120">
        <f>$B75      +$C75      +$D75</f>
        <v>343640000</v>
      </c>
      <c r="F75" s="121">
        <f t="shared" ref="F75:O75" si="46">SUM(F9:F16,F19:F25,F28:F31,F34,F37:F41,F44:F54,F57:F60,F63:F67,F71:F72)</f>
        <v>343640000</v>
      </c>
      <c r="G75" s="122">
        <f t="shared" si="46"/>
        <v>269735000</v>
      </c>
      <c r="H75" s="121">
        <f t="shared" si="46"/>
        <v>51368000</v>
      </c>
      <c r="I75" s="122">
        <f t="shared" si="46"/>
        <v>45928676</v>
      </c>
      <c r="J75" s="121">
        <f t="shared" si="46"/>
        <v>70720000</v>
      </c>
      <c r="K75" s="122">
        <f t="shared" si="46"/>
        <v>95808300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122088000</v>
      </c>
      <c r="Q75" s="122">
        <f>$I75      +$K75      +$M75      +$O75</f>
        <v>141736976</v>
      </c>
      <c r="R75" s="67">
        <f>IF(($H75      =0),0,((($J75      -$H75      )/$H75      )*100))</f>
        <v>37.673259616882106</v>
      </c>
      <c r="S75" s="68">
        <f>IF(($I75      =0),0,((($K75      -$I75      )/$I75      )*100))</f>
        <v>108.60235553056221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35.527878011872886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41.24577348387848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ysPP87U8BOlaiuQCM0qVtTrZAkE2Jdu4TIycZwuGCwipBI8O+Xh02rDvftWb6QO1a8I1Hsrc4RujFRC/mV+kuQ==" saltValue="UX/Erx0zVmto2GCtFlAk8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1000000</v>
      </c>
      <c r="C10" s="108"/>
      <c r="D10" s="108"/>
      <c r="E10" s="108">
        <f t="shared" ref="E10:E17" si="0">$B10      +$C10      +$D10</f>
        <v>1000000</v>
      </c>
      <c r="F10" s="109">
        <v>1000000</v>
      </c>
      <c r="G10" s="110">
        <v>1000000</v>
      </c>
      <c r="H10" s="109">
        <v>242000</v>
      </c>
      <c r="I10" s="110"/>
      <c r="J10" s="109">
        <v>222000</v>
      </c>
      <c r="K10" s="110"/>
      <c r="L10" s="109"/>
      <c r="M10" s="110"/>
      <c r="N10" s="109"/>
      <c r="O10" s="110"/>
      <c r="P10" s="109">
        <f t="shared" ref="P10:P17" si="1">$H10      +$J10      +$L10      +$N10</f>
        <v>464000</v>
      </c>
      <c r="Q10" s="110">
        <f t="shared" ref="Q10:Q17" si="2">$I10      +$K10      +$M10      +$O10</f>
        <v>0</v>
      </c>
      <c r="R10" s="54">
        <f t="shared" ref="R10:R17" si="3">IF(($H10      =0),0,((($J10      -$H10      )/$H10      )*100))</f>
        <v>-8.2644628099173563</v>
      </c>
      <c r="S10" s="55">
        <f t="shared" ref="S10:S17" si="4">IF(($I10      =0),0,((($K10      -$I10      )/$I10      )*100))</f>
        <v>0</v>
      </c>
      <c r="T10" s="54">
        <f t="shared" ref="T10:T16" si="5">IF(($E10      =0),0,(($P10      /$E10      )*100))</f>
        <v>46.400000000000006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8900000</v>
      </c>
      <c r="C11" s="108"/>
      <c r="D11" s="108"/>
      <c r="E11" s="108">
        <f t="shared" si="0"/>
        <v>8900000</v>
      </c>
      <c r="F11" s="109">
        <v>8900000</v>
      </c>
      <c r="G11" s="110">
        <v>5000000</v>
      </c>
      <c r="H11" s="109">
        <v>1495000</v>
      </c>
      <c r="I11" s="110"/>
      <c r="J11" s="109">
        <v>1528000</v>
      </c>
      <c r="K11" s="110"/>
      <c r="L11" s="109"/>
      <c r="M11" s="110"/>
      <c r="N11" s="109"/>
      <c r="O11" s="110"/>
      <c r="P11" s="109">
        <f t="shared" si="1"/>
        <v>3023000</v>
      </c>
      <c r="Q11" s="110">
        <f t="shared" si="2"/>
        <v>0</v>
      </c>
      <c r="R11" s="54">
        <f t="shared" si="3"/>
        <v>2.2073578595317724</v>
      </c>
      <c r="S11" s="55">
        <f t="shared" si="4"/>
        <v>0</v>
      </c>
      <c r="T11" s="54">
        <f t="shared" si="5"/>
        <v>33.966292134831463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>
        <v>48800000</v>
      </c>
      <c r="C13" s="108"/>
      <c r="D13" s="108"/>
      <c r="E13" s="108">
        <f t="shared" si="0"/>
        <v>48800000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4000000</v>
      </c>
      <c r="C15" s="108"/>
      <c r="D15" s="108"/>
      <c r="E15" s="108">
        <f t="shared" si="0"/>
        <v>4000000</v>
      </c>
      <c r="F15" s="109">
        <v>4000000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62700000</v>
      </c>
      <c r="C17" s="111">
        <f>SUM(C9:C16)</f>
        <v>0</v>
      </c>
      <c r="D17" s="111"/>
      <c r="E17" s="111">
        <f t="shared" si="0"/>
        <v>62700000</v>
      </c>
      <c r="F17" s="112">
        <f t="shared" ref="F17:O17" si="7">SUM(F9:F16)</f>
        <v>13900000</v>
      </c>
      <c r="G17" s="113">
        <f t="shared" si="7"/>
        <v>6000000</v>
      </c>
      <c r="H17" s="112">
        <f t="shared" si="7"/>
        <v>1737000</v>
      </c>
      <c r="I17" s="113">
        <f t="shared" si="7"/>
        <v>0</v>
      </c>
      <c r="J17" s="112">
        <f t="shared" si="7"/>
        <v>1750000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3487000</v>
      </c>
      <c r="Q17" s="113">
        <f t="shared" si="2"/>
        <v>0</v>
      </c>
      <c r="R17" s="58">
        <f t="shared" si="3"/>
        <v>0.74841681059297649</v>
      </c>
      <c r="S17" s="59">
        <f t="shared" si="4"/>
        <v>0</v>
      </c>
      <c r="T17" s="58">
        <f>IF((SUM($E9:$E14))=0,0,(P17/(SUM($E9:$E14))*100))</f>
        <v>5.9403747870528107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>
        <v>298225000</v>
      </c>
      <c r="C30" s="108"/>
      <c r="D30" s="108"/>
      <c r="E30" s="108">
        <f>$B30      +$C30      +$D30</f>
        <v>298225000</v>
      </c>
      <c r="F30" s="109">
        <v>298225000</v>
      </c>
      <c r="G30" s="110">
        <v>178585000</v>
      </c>
      <c r="H30" s="109">
        <v>16132000</v>
      </c>
      <c r="I30" s="110"/>
      <c r="J30" s="109">
        <v>26332000</v>
      </c>
      <c r="K30" s="110"/>
      <c r="L30" s="109"/>
      <c r="M30" s="110"/>
      <c r="N30" s="109"/>
      <c r="O30" s="110"/>
      <c r="P30" s="109">
        <f>$H30      +$J30      +$L30      +$N30</f>
        <v>42464000</v>
      </c>
      <c r="Q30" s="110">
        <f>$I30      +$K30      +$M30      +$O30</f>
        <v>0</v>
      </c>
      <c r="R30" s="54">
        <f>IF(($H30      =0),0,((($J30      -$H30      )/$H30      )*100))</f>
        <v>63.228365980659561</v>
      </c>
      <c r="S30" s="55">
        <f>IF(($I30      =0),0,((($K30      -$I30      )/$I30      )*100))</f>
        <v>0</v>
      </c>
      <c r="T30" s="54">
        <f>IF(($E30      =0),0,(($P30      /$E30      )*100))</f>
        <v>14.238913571967474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298225000</v>
      </c>
      <c r="C32" s="111">
        <f>SUM(C28:C31)</f>
        <v>0</v>
      </c>
      <c r="D32" s="111"/>
      <c r="E32" s="111">
        <f>$B32      +$C32      +$D32</f>
        <v>298225000</v>
      </c>
      <c r="F32" s="112">
        <f t="shared" ref="F32:O32" si="16">SUM(F28:F31)</f>
        <v>298225000</v>
      </c>
      <c r="G32" s="113">
        <f t="shared" si="16"/>
        <v>178585000</v>
      </c>
      <c r="H32" s="112">
        <f t="shared" si="16"/>
        <v>16132000</v>
      </c>
      <c r="I32" s="113">
        <f t="shared" si="16"/>
        <v>0</v>
      </c>
      <c r="J32" s="112">
        <f t="shared" si="16"/>
        <v>26332000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42464000</v>
      </c>
      <c r="Q32" s="113">
        <f>$I32      +$K32      +$M32      +$O32</f>
        <v>0</v>
      </c>
      <c r="R32" s="58">
        <f>IF(($H32      =0),0,((($J32      -$H32      )/$H32      )*100))</f>
        <v>63.228365980659561</v>
      </c>
      <c r="S32" s="59">
        <f>IF(($I32      =0),0,((($K32      -$I32      )/$I32      )*100))</f>
        <v>0</v>
      </c>
      <c r="T32" s="58">
        <f>IF($E32   =0,0,($P32   /$E32   )*100)</f>
        <v>14.238913571967474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2457000</v>
      </c>
      <c r="C34" s="108"/>
      <c r="D34" s="108"/>
      <c r="E34" s="108">
        <f>$B34      +$C34      +$D34</f>
        <v>2457000</v>
      </c>
      <c r="F34" s="109">
        <v>2457000</v>
      </c>
      <c r="G34" s="110">
        <v>1720000</v>
      </c>
      <c r="H34" s="109"/>
      <c r="I34" s="110"/>
      <c r="J34" s="109">
        <v>172000</v>
      </c>
      <c r="K34" s="110"/>
      <c r="L34" s="109"/>
      <c r="M34" s="110"/>
      <c r="N34" s="109"/>
      <c r="O34" s="110"/>
      <c r="P34" s="109">
        <f>$H34      +$J34      +$L34      +$N34</f>
        <v>172000</v>
      </c>
      <c r="Q34" s="110">
        <f>$I34      +$K34      +$M34      +$O34</f>
        <v>0</v>
      </c>
      <c r="R34" s="54">
        <f>IF(($H34      =0),0,((($J34      -$H34      )/$H34      )*100))</f>
        <v>0</v>
      </c>
      <c r="S34" s="55">
        <f>IF(($I34      =0),0,((($K34      -$I34      )/$I34      )*100))</f>
        <v>0</v>
      </c>
      <c r="T34" s="54">
        <f>IF(($E34      =0),0,(($P34      /$E34      )*100))</f>
        <v>7.0004070004070007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2457000</v>
      </c>
      <c r="C35" s="111">
        <f>C34</f>
        <v>0</v>
      </c>
      <c r="D35" s="111"/>
      <c r="E35" s="111">
        <f>$B35      +$C35      +$D35</f>
        <v>2457000</v>
      </c>
      <c r="F35" s="112">
        <f t="shared" ref="F35:O35" si="17">F34</f>
        <v>2457000</v>
      </c>
      <c r="G35" s="113">
        <f t="shared" si="17"/>
        <v>1720000</v>
      </c>
      <c r="H35" s="112">
        <f t="shared" si="17"/>
        <v>0</v>
      </c>
      <c r="I35" s="113">
        <f t="shared" si="17"/>
        <v>0</v>
      </c>
      <c r="J35" s="112">
        <f t="shared" si="17"/>
        <v>172000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172000</v>
      </c>
      <c r="Q35" s="113">
        <f>$I35      +$K35      +$M35      +$O35</f>
        <v>0</v>
      </c>
      <c r="R35" s="58">
        <f>IF(($H35      =0),0,((($J35      -$H35      )/$H35      )*100))</f>
        <v>0</v>
      </c>
      <c r="S35" s="59">
        <f>IF(($I35      =0),0,((($K35      -$I35      )/$I35      )*100))</f>
        <v>0</v>
      </c>
      <c r="T35" s="58">
        <f>IF($E35   =0,0,($P35   /$E35   )*100)</f>
        <v>7.0004070004070007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7000000</v>
      </c>
      <c r="C40" s="108"/>
      <c r="D40" s="108"/>
      <c r="E40" s="108">
        <f t="shared" si="18"/>
        <v>7000000</v>
      </c>
      <c r="F40" s="109">
        <v>7000000</v>
      </c>
      <c r="G40" s="110">
        <v>3000000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7000000</v>
      </c>
      <c r="C42" s="111">
        <f>SUM(C37:C41)</f>
        <v>0</v>
      </c>
      <c r="D42" s="111"/>
      <c r="E42" s="111">
        <f t="shared" si="18"/>
        <v>7000000</v>
      </c>
      <c r="F42" s="112">
        <f t="shared" ref="F42:O42" si="25">SUM(F37:F41)</f>
        <v>7000000</v>
      </c>
      <c r="G42" s="113">
        <f t="shared" si="25"/>
        <v>3000000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390000000</v>
      </c>
      <c r="C45" s="108"/>
      <c r="D45" s="108"/>
      <c r="E45" s="108">
        <f t="shared" si="26"/>
        <v>390000000</v>
      </c>
      <c r="F45" s="109">
        <v>390000000</v>
      </c>
      <c r="G45" s="110">
        <v>264000000</v>
      </c>
      <c r="H45" s="109">
        <v>19835000</v>
      </c>
      <c r="I45" s="110"/>
      <c r="J45" s="109">
        <v>19177000</v>
      </c>
      <c r="K45" s="110"/>
      <c r="L45" s="109"/>
      <c r="M45" s="110"/>
      <c r="N45" s="109"/>
      <c r="O45" s="110"/>
      <c r="P45" s="109">
        <f t="shared" si="27"/>
        <v>39012000</v>
      </c>
      <c r="Q45" s="110">
        <f t="shared" si="28"/>
        <v>0</v>
      </c>
      <c r="R45" s="54">
        <f t="shared" si="29"/>
        <v>-3.3173682883791278</v>
      </c>
      <c r="S45" s="55">
        <f t="shared" si="30"/>
        <v>0</v>
      </c>
      <c r="T45" s="54">
        <f t="shared" si="31"/>
        <v>10.003076923076923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390000000</v>
      </c>
      <c r="C55" s="111">
        <f>SUM(C44:C54)</f>
        <v>0</v>
      </c>
      <c r="D55" s="111"/>
      <c r="E55" s="111">
        <f t="shared" si="26"/>
        <v>390000000</v>
      </c>
      <c r="F55" s="112">
        <f t="shared" ref="F55:O55" si="33">SUM(F44:F54)</f>
        <v>390000000</v>
      </c>
      <c r="G55" s="113">
        <f t="shared" si="33"/>
        <v>264000000</v>
      </c>
      <c r="H55" s="112">
        <f t="shared" si="33"/>
        <v>19835000</v>
      </c>
      <c r="I55" s="113">
        <f t="shared" si="33"/>
        <v>0</v>
      </c>
      <c r="J55" s="112">
        <f t="shared" si="33"/>
        <v>19177000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39012000</v>
      </c>
      <c r="Q55" s="113">
        <f t="shared" si="28"/>
        <v>0</v>
      </c>
      <c r="R55" s="58">
        <f t="shared" si="29"/>
        <v>-3.3173682883791278</v>
      </c>
      <c r="S55" s="59">
        <f t="shared" si="30"/>
        <v>0</v>
      </c>
      <c r="T55" s="58">
        <f>IF((+$E45+$E47+$E49+$E50+$E53) =0,0,(P55   /(+$E45+$E47+$E49+$E50+$E53) )*100)</f>
        <v>10.003076923076923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>
        <v>377887000</v>
      </c>
      <c r="C67" s="108"/>
      <c r="D67" s="108"/>
      <c r="E67" s="108">
        <f t="shared" si="35"/>
        <v>377887000</v>
      </c>
      <c r="F67" s="109">
        <v>377887000</v>
      </c>
      <c r="G67" s="110">
        <v>243422000</v>
      </c>
      <c r="H67" s="109">
        <v>7459000</v>
      </c>
      <c r="I67" s="110"/>
      <c r="J67" s="109">
        <v>136458000</v>
      </c>
      <c r="K67" s="110"/>
      <c r="L67" s="109"/>
      <c r="M67" s="110"/>
      <c r="N67" s="109"/>
      <c r="O67" s="110"/>
      <c r="P67" s="109">
        <f t="shared" si="36"/>
        <v>143917000</v>
      </c>
      <c r="Q67" s="110">
        <f t="shared" si="37"/>
        <v>0</v>
      </c>
      <c r="R67" s="54">
        <f t="shared" si="38"/>
        <v>1729.4409438262501</v>
      </c>
      <c r="S67" s="55">
        <f t="shared" si="39"/>
        <v>0</v>
      </c>
      <c r="T67" s="54">
        <f t="shared" si="40"/>
        <v>38.084665521703577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377887000</v>
      </c>
      <c r="C68" s="111">
        <f>SUM(C63:C67)</f>
        <v>0</v>
      </c>
      <c r="D68" s="111"/>
      <c r="E68" s="111">
        <f t="shared" si="35"/>
        <v>377887000</v>
      </c>
      <c r="F68" s="112">
        <f t="shared" ref="F68:O68" si="42">SUM(F63:F67)</f>
        <v>377887000</v>
      </c>
      <c r="G68" s="113">
        <f t="shared" si="42"/>
        <v>243422000</v>
      </c>
      <c r="H68" s="112">
        <f t="shared" si="42"/>
        <v>7459000</v>
      </c>
      <c r="I68" s="113">
        <f t="shared" si="42"/>
        <v>0</v>
      </c>
      <c r="J68" s="112">
        <f t="shared" si="42"/>
        <v>136458000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143917000</v>
      </c>
      <c r="Q68" s="113">
        <f t="shared" si="37"/>
        <v>0</v>
      </c>
      <c r="R68" s="58">
        <f t="shared" si="38"/>
        <v>1729.4409438262501</v>
      </c>
      <c r="S68" s="59">
        <f t="shared" si="39"/>
        <v>0</v>
      </c>
      <c r="T68" s="58">
        <f>IF((+$E63+$E65+$E66++$E67) =0,0,(P68   /(+$E63+$E65+$E66+$E67) )*100)</f>
        <v>38.084665521703577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1138269000</v>
      </c>
      <c r="C69" s="120">
        <f>SUM(C9:C16,C19:C25,C28:C31,C34,C37:C41,C44:C54,C57:C60,C63:C67)</f>
        <v>0</v>
      </c>
      <c r="D69" s="120"/>
      <c r="E69" s="120">
        <f t="shared" si="35"/>
        <v>1138269000</v>
      </c>
      <c r="F69" s="121">
        <f t="shared" ref="F69:O69" si="43">SUM(F9:F16,F19:F25,F28:F31,F34,F37:F41,F44:F54,F57:F60,F63:F67)</f>
        <v>1089469000</v>
      </c>
      <c r="G69" s="122">
        <f t="shared" si="43"/>
        <v>696727000</v>
      </c>
      <c r="H69" s="121">
        <f t="shared" si="43"/>
        <v>45163000</v>
      </c>
      <c r="I69" s="122">
        <f t="shared" si="43"/>
        <v>0</v>
      </c>
      <c r="J69" s="121">
        <f t="shared" si="43"/>
        <v>183889000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229052000</v>
      </c>
      <c r="Q69" s="122">
        <f t="shared" si="37"/>
        <v>0</v>
      </c>
      <c r="R69" s="67">
        <f t="shared" si="38"/>
        <v>307.16737152093526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20.193798825499066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/>
      <c r="C71" s="108"/>
      <c r="D71" s="108"/>
      <c r="E71" s="108">
        <f>$B71      +$C71      +$D71</f>
        <v>0</v>
      </c>
      <c r="F71" s="109">
        <v>0</v>
      </c>
      <c r="G71" s="110">
        <v>0</v>
      </c>
      <c r="H71" s="109"/>
      <c r="I71" s="110"/>
      <c r="J71" s="109"/>
      <c r="K71" s="110"/>
      <c r="L71" s="109"/>
      <c r="M71" s="110"/>
      <c r="N71" s="109"/>
      <c r="O71" s="110"/>
      <c r="P71" s="109">
        <f>$H71      +$J71      +$L71      +$N71</f>
        <v>0</v>
      </c>
      <c r="Q71" s="110">
        <f>$I71      +$K71      +$M71      +$O71</f>
        <v>0</v>
      </c>
      <c r="R71" s="54">
        <f>IF(($H71      =0),0,((($J71      -$H71      )/$H71      )*100))</f>
        <v>0</v>
      </c>
      <c r="S71" s="55">
        <f>IF(($I71      =0),0,((($K71      -$I71      )/$I71      )*100))</f>
        <v>0</v>
      </c>
      <c r="T71" s="54">
        <f>IF(($E71      =0),0,(($P71      /$E71      )*100))</f>
        <v>0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0</v>
      </c>
      <c r="C73" s="117">
        <f>SUM(C71:C72)</f>
        <v>0</v>
      </c>
      <c r="D73" s="117"/>
      <c r="E73" s="117">
        <f>$B73      +$C73      +$D73</f>
        <v>0</v>
      </c>
      <c r="F73" s="118">
        <f t="shared" ref="F73:O73" si="44">SUM(F71:F72)</f>
        <v>0</v>
      </c>
      <c r="G73" s="119">
        <f t="shared" si="44"/>
        <v>0</v>
      </c>
      <c r="H73" s="118">
        <f t="shared" si="44"/>
        <v>0</v>
      </c>
      <c r="I73" s="119">
        <f t="shared" si="44"/>
        <v>0</v>
      </c>
      <c r="J73" s="118">
        <f t="shared" si="44"/>
        <v>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0</v>
      </c>
      <c r="Q73" s="119">
        <f>$I73      +$K73      +$M73      +$O73</f>
        <v>0</v>
      </c>
      <c r="R73" s="63">
        <f>IF(($H73      =0),0,((($J73      -$H73      )/$H73      )*100))</f>
        <v>0</v>
      </c>
      <c r="S73" s="64">
        <f>IF(($I73      =0),0,((($K73      -$I73      )/$I73      )*100))</f>
        <v>0</v>
      </c>
      <c r="T73" s="63">
        <f>IF(($E71      =0),0,(($P71      /$E71      )*100))</f>
        <v>0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0</v>
      </c>
      <c r="C74" s="120">
        <f>SUM(C71:C72)</f>
        <v>0</v>
      </c>
      <c r="D74" s="120"/>
      <c r="E74" s="120">
        <f>$B74      +$C74      +$D74</f>
        <v>0</v>
      </c>
      <c r="F74" s="121">
        <f t="shared" ref="F74:O74" si="45">SUM(F71:F72)</f>
        <v>0</v>
      </c>
      <c r="G74" s="122">
        <f t="shared" si="45"/>
        <v>0</v>
      </c>
      <c r="H74" s="121">
        <f t="shared" si="45"/>
        <v>0</v>
      </c>
      <c r="I74" s="122">
        <f t="shared" si="45"/>
        <v>0</v>
      </c>
      <c r="J74" s="121">
        <f t="shared" si="45"/>
        <v>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0</v>
      </c>
      <c r="Q74" s="122">
        <f>$I74      +$K74      +$M74      +$O74</f>
        <v>0</v>
      </c>
      <c r="R74" s="67">
        <f>IF(($H74      =0),0,((($J74      -$H74      )/$H74      )*100))</f>
        <v>0</v>
      </c>
      <c r="S74" s="68">
        <f>IF(($I74      =0),0,((($K74      -$I74      )/$I74      )*100))</f>
        <v>0</v>
      </c>
      <c r="T74" s="67">
        <f>IF(($E71      =0),0,(($P71      /$E71      )*100))</f>
        <v>0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1138269000</v>
      </c>
      <c r="C75" s="120">
        <f>SUM(C9:C16,C19:C25,C28:C31,C34,C37:C41,C44:C54,C57:C60,C63:C67,C71:C72)</f>
        <v>0</v>
      </c>
      <c r="D75" s="120"/>
      <c r="E75" s="120">
        <f>$B75      +$C75      +$D75</f>
        <v>1138269000</v>
      </c>
      <c r="F75" s="121">
        <f t="shared" ref="F75:O75" si="46">SUM(F9:F16,F19:F25,F28:F31,F34,F37:F41,F44:F54,F57:F60,F63:F67,F71:F72)</f>
        <v>1089469000</v>
      </c>
      <c r="G75" s="122">
        <f t="shared" si="46"/>
        <v>696727000</v>
      </c>
      <c r="H75" s="121">
        <f t="shared" si="46"/>
        <v>45163000</v>
      </c>
      <c r="I75" s="122">
        <f t="shared" si="46"/>
        <v>0</v>
      </c>
      <c r="J75" s="121">
        <f t="shared" si="46"/>
        <v>183889000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229052000</v>
      </c>
      <c r="Q75" s="122">
        <f>$I75      +$K75      +$M75      +$O75</f>
        <v>0</v>
      </c>
      <c r="R75" s="67">
        <f>IF(($H75      =0),0,((($J75      -$H75      )/$H75      )*100))</f>
        <v>307.16737152093526</v>
      </c>
      <c r="S75" s="68">
        <f>IF(($I75      =0),0,((($K75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20.193798825499066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OYUPumNn+GqkM3nISduHSEmwO0Gtz+CrSMLx3XNIAariKRu6tJIlYzo2qHTAFzLQjUD+o+bvpA68bVo6KgS4gQ==" saltValue="Ey/zh+mhb4NM5ix3xNiia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135000</v>
      </c>
      <c r="I10" s="110">
        <v>134409</v>
      </c>
      <c r="J10" s="109">
        <v>837000</v>
      </c>
      <c r="K10" s="110">
        <v>881736</v>
      </c>
      <c r="L10" s="109"/>
      <c r="M10" s="110"/>
      <c r="N10" s="109"/>
      <c r="O10" s="110"/>
      <c r="P10" s="109">
        <f t="shared" ref="P10:P17" si="1">$H10      +$J10      +$L10      +$N10</f>
        <v>972000</v>
      </c>
      <c r="Q10" s="110">
        <f t="shared" ref="Q10:Q17" si="2">$I10      +$K10      +$M10      +$O10</f>
        <v>1016145</v>
      </c>
      <c r="R10" s="54">
        <f t="shared" ref="R10:R17" si="3">IF(($H10      =0),0,((($J10      -$H10      )/$H10      )*100))</f>
        <v>520</v>
      </c>
      <c r="S10" s="55">
        <f t="shared" ref="S10:S17" si="4">IF(($I10      =0),0,((($K10      -$I10      )/$I10      )*100))</f>
        <v>556.00964221145898</v>
      </c>
      <c r="T10" s="54">
        <f t="shared" ref="T10:T16" si="5">IF(($E10      =0),0,(($P10      /$E10      )*100))</f>
        <v>32.4</v>
      </c>
      <c r="U10" s="56">
        <f t="shared" ref="U10:U16" si="6">IF(($E10      =0),0,(($Q10      /$E10      )*100))</f>
        <v>33.871499999999997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135000</v>
      </c>
      <c r="I17" s="113">
        <f t="shared" si="7"/>
        <v>134409</v>
      </c>
      <c r="J17" s="112">
        <f t="shared" si="7"/>
        <v>837000</v>
      </c>
      <c r="K17" s="113">
        <f t="shared" si="7"/>
        <v>881736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972000</v>
      </c>
      <c r="Q17" s="113">
        <f t="shared" si="2"/>
        <v>1016145</v>
      </c>
      <c r="R17" s="58">
        <f t="shared" si="3"/>
        <v>520</v>
      </c>
      <c r="S17" s="59">
        <f t="shared" si="4"/>
        <v>556.00964221145898</v>
      </c>
      <c r="T17" s="58">
        <f>IF((SUM($E9:$E14))=0,0,(P17/(SUM($E9:$E14))*100))</f>
        <v>32.4</v>
      </c>
      <c r="U17" s="60">
        <f>IF((SUM($E9:$E14))=0,0,(Q17/(SUM($E9:$E14))*100))</f>
        <v>33.871499999999997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8114000</v>
      </c>
      <c r="C23" s="108"/>
      <c r="D23" s="108"/>
      <c r="E23" s="108">
        <f t="shared" si="8"/>
        <v>8114000</v>
      </c>
      <c r="F23" s="109">
        <v>8114000</v>
      </c>
      <c r="G23" s="110">
        <v>2434000</v>
      </c>
      <c r="H23" s="109"/>
      <c r="I23" s="110"/>
      <c r="J23" s="109">
        <v>1709000</v>
      </c>
      <c r="K23" s="110"/>
      <c r="L23" s="109"/>
      <c r="M23" s="110"/>
      <c r="N23" s="109"/>
      <c r="O23" s="110"/>
      <c r="P23" s="109">
        <f t="shared" si="9"/>
        <v>1709000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21.062361350751786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8114000</v>
      </c>
      <c r="C26" s="111">
        <f>SUM(C19:C25)</f>
        <v>0</v>
      </c>
      <c r="D26" s="111"/>
      <c r="E26" s="111">
        <f t="shared" si="8"/>
        <v>8114000</v>
      </c>
      <c r="F26" s="112">
        <f t="shared" ref="F26:O26" si="15">SUM(F19:F25)</f>
        <v>8114000</v>
      </c>
      <c r="G26" s="113">
        <f t="shared" si="15"/>
        <v>2434000</v>
      </c>
      <c r="H26" s="112">
        <f t="shared" si="15"/>
        <v>0</v>
      </c>
      <c r="I26" s="113">
        <f t="shared" si="15"/>
        <v>0</v>
      </c>
      <c r="J26" s="112">
        <f t="shared" si="15"/>
        <v>1709000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1709000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21.062361350751786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1716000</v>
      </c>
      <c r="C34" s="108"/>
      <c r="D34" s="108"/>
      <c r="E34" s="108">
        <f>$B34      +$C34      +$D34</f>
        <v>1716000</v>
      </c>
      <c r="F34" s="109">
        <v>1716000</v>
      </c>
      <c r="G34" s="110">
        <v>1201000</v>
      </c>
      <c r="H34" s="109">
        <v>429000</v>
      </c>
      <c r="I34" s="110">
        <v>434280</v>
      </c>
      <c r="J34" s="109">
        <v>772000</v>
      </c>
      <c r="K34" s="110">
        <v>434280</v>
      </c>
      <c r="L34" s="109"/>
      <c r="M34" s="110"/>
      <c r="N34" s="109"/>
      <c r="O34" s="110"/>
      <c r="P34" s="109">
        <f>$H34      +$J34      +$L34      +$N34</f>
        <v>1201000</v>
      </c>
      <c r="Q34" s="110">
        <f>$I34      +$K34      +$M34      +$O34</f>
        <v>868560</v>
      </c>
      <c r="R34" s="54">
        <f>IF(($H34      =0),0,((($J34      -$H34      )/$H34      )*100))</f>
        <v>79.953379953379951</v>
      </c>
      <c r="S34" s="55">
        <f>IF(($I34      =0),0,((($K34      -$I34      )/$I34      )*100))</f>
        <v>0</v>
      </c>
      <c r="T34" s="54">
        <f>IF(($E34      =0),0,(($P34      /$E34      )*100))</f>
        <v>69.988344988344991</v>
      </c>
      <c r="U34" s="56">
        <f>IF(($E34      =0),0,(($Q34      /$E34      )*100))</f>
        <v>50.61538461538462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1716000</v>
      </c>
      <c r="C35" s="111">
        <f>C34</f>
        <v>0</v>
      </c>
      <c r="D35" s="111"/>
      <c r="E35" s="111">
        <f>$B35      +$C35      +$D35</f>
        <v>1716000</v>
      </c>
      <c r="F35" s="112">
        <f t="shared" ref="F35:O35" si="17">F34</f>
        <v>1716000</v>
      </c>
      <c r="G35" s="113">
        <f t="shared" si="17"/>
        <v>1201000</v>
      </c>
      <c r="H35" s="112">
        <f t="shared" si="17"/>
        <v>429000</v>
      </c>
      <c r="I35" s="113">
        <f t="shared" si="17"/>
        <v>434280</v>
      </c>
      <c r="J35" s="112">
        <f t="shared" si="17"/>
        <v>772000</v>
      </c>
      <c r="K35" s="113">
        <f t="shared" si="17"/>
        <v>434280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1201000</v>
      </c>
      <c r="Q35" s="113">
        <f>$I35      +$K35      +$M35      +$O35</f>
        <v>868560</v>
      </c>
      <c r="R35" s="58">
        <f>IF(($H35      =0),0,((($J35      -$H35      )/$H35      )*100))</f>
        <v>79.953379953379951</v>
      </c>
      <c r="S35" s="59">
        <f>IF(($I35      =0),0,((($K35      -$I35      )/$I35      )*100))</f>
        <v>0</v>
      </c>
      <c r="T35" s="58">
        <f>IF($E35   =0,0,($P35   /$E35   )*100)</f>
        <v>69.988344988344991</v>
      </c>
      <c r="U35" s="60">
        <f>IF($E35   =0,0,($Q35   /$E35   )*100)</f>
        <v>50.61538461538462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3660000</v>
      </c>
      <c r="C37" s="108"/>
      <c r="D37" s="108"/>
      <c r="E37" s="108">
        <f t="shared" ref="E37:E42" si="18">$B37      +$C37      +$D37</f>
        <v>3660000</v>
      </c>
      <c r="F37" s="109">
        <v>3660000</v>
      </c>
      <c r="G37" s="110">
        <v>3294000</v>
      </c>
      <c r="H37" s="109">
        <v>1647000</v>
      </c>
      <c r="I37" s="110"/>
      <c r="J37" s="109">
        <v>577000</v>
      </c>
      <c r="K37" s="110"/>
      <c r="L37" s="109"/>
      <c r="M37" s="110"/>
      <c r="N37" s="109"/>
      <c r="O37" s="110"/>
      <c r="P37" s="109">
        <f t="shared" ref="P37:P42" si="19">$H37      +$J37      +$L37      +$N37</f>
        <v>2224000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-64.966605950212511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60.765027322404372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27713000</v>
      </c>
      <c r="C38" s="108"/>
      <c r="D38" s="108"/>
      <c r="E38" s="108">
        <f t="shared" si="18"/>
        <v>27713000</v>
      </c>
      <c r="F38" s="109">
        <v>25197000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31373000</v>
      </c>
      <c r="C42" s="111">
        <f>SUM(C37:C41)</f>
        <v>0</v>
      </c>
      <c r="D42" s="111"/>
      <c r="E42" s="111">
        <f t="shared" si="18"/>
        <v>31373000</v>
      </c>
      <c r="F42" s="112">
        <f t="shared" ref="F42:O42" si="25">SUM(F37:F41)</f>
        <v>28857000</v>
      </c>
      <c r="G42" s="113">
        <f t="shared" si="25"/>
        <v>3294000</v>
      </c>
      <c r="H42" s="112">
        <f t="shared" si="25"/>
        <v>1647000</v>
      </c>
      <c r="I42" s="113">
        <f t="shared" si="25"/>
        <v>0</v>
      </c>
      <c r="J42" s="112">
        <f t="shared" si="25"/>
        <v>577000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2224000</v>
      </c>
      <c r="Q42" s="113">
        <f t="shared" si="20"/>
        <v>0</v>
      </c>
      <c r="R42" s="58">
        <f t="shared" si="21"/>
        <v>-64.966605950212511</v>
      </c>
      <c r="S42" s="59">
        <f t="shared" si="22"/>
        <v>0</v>
      </c>
      <c r="T42" s="58">
        <f>IF((+$E37+$E40) =0,0,(P42   /(+$E37+$E40) )*100)</f>
        <v>60.765027322404372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44203000</v>
      </c>
      <c r="C69" s="120">
        <f>SUM(C9:C16,C19:C25,C28:C31,C34,C37:C41,C44:C54,C57:C60,C63:C67)</f>
        <v>0</v>
      </c>
      <c r="D69" s="120"/>
      <c r="E69" s="120">
        <f t="shared" si="35"/>
        <v>44203000</v>
      </c>
      <c r="F69" s="121">
        <f t="shared" ref="F69:O69" si="43">SUM(F9:F16,F19:F25,F28:F31,F34,F37:F41,F44:F54,F57:F60,F63:F67)</f>
        <v>41687000</v>
      </c>
      <c r="G69" s="122">
        <f t="shared" si="43"/>
        <v>9929000</v>
      </c>
      <c r="H69" s="121">
        <f t="shared" si="43"/>
        <v>2211000</v>
      </c>
      <c r="I69" s="122">
        <f t="shared" si="43"/>
        <v>568689</v>
      </c>
      <c r="J69" s="121">
        <f t="shared" si="43"/>
        <v>3895000</v>
      </c>
      <c r="K69" s="122">
        <f t="shared" si="43"/>
        <v>1316016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6106000</v>
      </c>
      <c r="Q69" s="122">
        <f t="shared" si="37"/>
        <v>1884705</v>
      </c>
      <c r="R69" s="67">
        <f t="shared" si="38"/>
        <v>76.164631388511978</v>
      </c>
      <c r="S69" s="68">
        <f t="shared" si="39"/>
        <v>131.41224817079282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37.028502122498487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11.429381443298968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67274000</v>
      </c>
      <c r="C71" s="108"/>
      <c r="D71" s="108"/>
      <c r="E71" s="108">
        <f>$B71      +$C71      +$D71</f>
        <v>67274000</v>
      </c>
      <c r="F71" s="109">
        <v>67274000</v>
      </c>
      <c r="G71" s="110">
        <v>59854000</v>
      </c>
      <c r="H71" s="109">
        <v>24769000</v>
      </c>
      <c r="I71" s="110">
        <v>22508428</v>
      </c>
      <c r="J71" s="109">
        <v>25036000</v>
      </c>
      <c r="K71" s="110">
        <v>22426574</v>
      </c>
      <c r="L71" s="109"/>
      <c r="M71" s="110"/>
      <c r="N71" s="109"/>
      <c r="O71" s="110"/>
      <c r="P71" s="109">
        <f>$H71      +$J71      +$L71      +$N71</f>
        <v>49805000</v>
      </c>
      <c r="Q71" s="110">
        <f>$I71      +$K71      +$M71      +$O71</f>
        <v>44935002</v>
      </c>
      <c r="R71" s="54">
        <f>IF(($H71      =0),0,((($J71      -$H71      )/$H71      )*100))</f>
        <v>1.0779603536678914</v>
      </c>
      <c r="S71" s="55">
        <f>IF(($I71      =0),0,((($K71      -$I71      )/$I71      )*100))</f>
        <v>-0.36365933684929042</v>
      </c>
      <c r="T71" s="54">
        <f>IF(($E71      =0),0,(($P71      /$E71      )*100))</f>
        <v>74.033058834022057</v>
      </c>
      <c r="U71" s="56">
        <f>IF(($E71      =0),0,(($Q71      /$E71      )*100))</f>
        <v>66.794009572791865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67274000</v>
      </c>
      <c r="C73" s="117">
        <f>SUM(C71:C72)</f>
        <v>0</v>
      </c>
      <c r="D73" s="117"/>
      <c r="E73" s="117">
        <f>$B73      +$C73      +$D73</f>
        <v>67274000</v>
      </c>
      <c r="F73" s="118">
        <f t="shared" ref="F73:O73" si="44">SUM(F71:F72)</f>
        <v>67274000</v>
      </c>
      <c r="G73" s="119">
        <f t="shared" si="44"/>
        <v>59854000</v>
      </c>
      <c r="H73" s="118">
        <f t="shared" si="44"/>
        <v>24769000</v>
      </c>
      <c r="I73" s="119">
        <f t="shared" si="44"/>
        <v>22508428</v>
      </c>
      <c r="J73" s="118">
        <f t="shared" si="44"/>
        <v>25036000</v>
      </c>
      <c r="K73" s="119">
        <f t="shared" si="44"/>
        <v>22426574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49805000</v>
      </c>
      <c r="Q73" s="119">
        <f>$I73      +$K73      +$M73      +$O73</f>
        <v>44935002</v>
      </c>
      <c r="R73" s="63">
        <f>IF(($H73      =0),0,((($J73      -$H73      )/$H73      )*100))</f>
        <v>1.0779603536678914</v>
      </c>
      <c r="S73" s="64">
        <f>IF(($I73      =0),0,((($K73      -$I73      )/$I73      )*100))</f>
        <v>-0.36365933684929042</v>
      </c>
      <c r="T73" s="63">
        <f>IF(($E71      =0),0,(($P71      /$E71      )*100))</f>
        <v>74.033058834022057</v>
      </c>
      <c r="U73" s="65">
        <f>IF($E71   =0,0,($Q71   /$E71 )*100)</f>
        <v>66.794009572791865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67274000</v>
      </c>
      <c r="C74" s="120">
        <f>SUM(C71:C72)</f>
        <v>0</v>
      </c>
      <c r="D74" s="120"/>
      <c r="E74" s="120">
        <f>$B74      +$C74      +$D74</f>
        <v>67274000</v>
      </c>
      <c r="F74" s="121">
        <f t="shared" ref="F74:O74" si="45">SUM(F71:F72)</f>
        <v>67274000</v>
      </c>
      <c r="G74" s="122">
        <f t="shared" si="45"/>
        <v>59854000</v>
      </c>
      <c r="H74" s="121">
        <f t="shared" si="45"/>
        <v>24769000</v>
      </c>
      <c r="I74" s="122">
        <f t="shared" si="45"/>
        <v>22508428</v>
      </c>
      <c r="J74" s="121">
        <f t="shared" si="45"/>
        <v>25036000</v>
      </c>
      <c r="K74" s="122">
        <f t="shared" si="45"/>
        <v>22426574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49805000</v>
      </c>
      <c r="Q74" s="122">
        <f>$I74      +$K74      +$M74      +$O74</f>
        <v>44935002</v>
      </c>
      <c r="R74" s="67">
        <f>IF(($H74      =0),0,((($J74      -$H74      )/$H74      )*100))</f>
        <v>1.0779603536678914</v>
      </c>
      <c r="S74" s="68">
        <f>IF(($I74      =0),0,((($K74      -$I74      )/$I74      )*100))</f>
        <v>-0.36365933684929042</v>
      </c>
      <c r="T74" s="67">
        <f>IF(($E71      =0),0,(($P71      /$E71      )*100))</f>
        <v>74.033058834022057</v>
      </c>
      <c r="U74" s="71">
        <f>IF($E71   =0,0,($Q71   /$E71 )*100)</f>
        <v>66.794009572791865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111477000</v>
      </c>
      <c r="C75" s="120">
        <f>SUM(C9:C16,C19:C25,C28:C31,C34,C37:C41,C44:C54,C57:C60,C63:C67,C71:C72)</f>
        <v>0</v>
      </c>
      <c r="D75" s="120"/>
      <c r="E75" s="120">
        <f>$B75      +$C75      +$D75</f>
        <v>111477000</v>
      </c>
      <c r="F75" s="121">
        <f t="shared" ref="F75:O75" si="46">SUM(F9:F16,F19:F25,F28:F31,F34,F37:F41,F44:F54,F57:F60,F63:F67,F71:F72)</f>
        <v>108961000</v>
      </c>
      <c r="G75" s="122">
        <f t="shared" si="46"/>
        <v>69783000</v>
      </c>
      <c r="H75" s="121">
        <f t="shared" si="46"/>
        <v>26980000</v>
      </c>
      <c r="I75" s="122">
        <f t="shared" si="46"/>
        <v>23077117</v>
      </c>
      <c r="J75" s="121">
        <f t="shared" si="46"/>
        <v>28931000</v>
      </c>
      <c r="K75" s="122">
        <f t="shared" si="46"/>
        <v>23742590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55911000</v>
      </c>
      <c r="Q75" s="122">
        <f>$I75      +$K75      +$M75      +$O75</f>
        <v>46819707</v>
      </c>
      <c r="R75" s="67">
        <f>IF(($H75      =0),0,((($J75      -$H75      )/$H75      )*100))</f>
        <v>7.2312824314306896</v>
      </c>
      <c r="S75" s="68">
        <f>IF(($I75      =0),0,((($K75      -$I75      )/$I75      )*100))</f>
        <v>2.8836921007073806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66.74824506948093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55.894784155484459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V6xCWdLBuDOT+c18YkPm0D8zKe47fA2A6IJ8P9oLoxjPhDu3dQiwmKk8nTXtdpFHYIggLt2d60GVpUGYywbfLg==" saltValue="QnsKIKA3Ue4vEytEmLn7T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143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2600000</v>
      </c>
      <c r="C10" s="108"/>
      <c r="D10" s="108"/>
      <c r="E10" s="108">
        <f t="shared" ref="E10:E17" si="0">$B10      +$C10      +$D10</f>
        <v>2600000</v>
      </c>
      <c r="F10" s="109">
        <v>2600000</v>
      </c>
      <c r="G10" s="110">
        <v>2600000</v>
      </c>
      <c r="H10" s="109">
        <v>905000</v>
      </c>
      <c r="I10" s="110">
        <v>1202443</v>
      </c>
      <c r="J10" s="109">
        <v>360000</v>
      </c>
      <c r="K10" s="110">
        <v>125003</v>
      </c>
      <c r="L10" s="109"/>
      <c r="M10" s="110"/>
      <c r="N10" s="109"/>
      <c r="O10" s="110"/>
      <c r="P10" s="109">
        <f t="shared" ref="P10:P17" si="1">$H10      +$J10      +$L10      +$N10</f>
        <v>1265000</v>
      </c>
      <c r="Q10" s="110">
        <f t="shared" ref="Q10:Q17" si="2">$I10      +$K10      +$M10      +$O10</f>
        <v>1327446</v>
      </c>
      <c r="R10" s="54">
        <f t="shared" ref="R10:R17" si="3">IF(($H10      =0),0,((($J10      -$H10      )/$H10      )*100))</f>
        <v>-60.22099447513812</v>
      </c>
      <c r="S10" s="55">
        <f t="shared" ref="S10:S17" si="4">IF(($I10      =0),0,((($K10      -$I10      )/$I10      )*100))</f>
        <v>-89.604247353096994</v>
      </c>
      <c r="T10" s="54">
        <f t="shared" ref="T10:T16" si="5">IF(($E10      =0),0,(($P10      /$E10      )*100))</f>
        <v>48.653846153846153</v>
      </c>
      <c r="U10" s="56">
        <f t="shared" ref="U10:U16" si="6">IF(($E10      =0),0,(($Q10      /$E10      )*100))</f>
        <v>51.055615384615379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2600000</v>
      </c>
      <c r="C17" s="111">
        <f>SUM(C9:C16)</f>
        <v>0</v>
      </c>
      <c r="D17" s="111"/>
      <c r="E17" s="111">
        <f t="shared" si="0"/>
        <v>2600000</v>
      </c>
      <c r="F17" s="112">
        <f t="shared" ref="F17:O17" si="7">SUM(F9:F16)</f>
        <v>2600000</v>
      </c>
      <c r="G17" s="113">
        <f t="shared" si="7"/>
        <v>2600000</v>
      </c>
      <c r="H17" s="112">
        <f t="shared" si="7"/>
        <v>905000</v>
      </c>
      <c r="I17" s="113">
        <f t="shared" si="7"/>
        <v>1202443</v>
      </c>
      <c r="J17" s="112">
        <f t="shared" si="7"/>
        <v>360000</v>
      </c>
      <c r="K17" s="113">
        <f t="shared" si="7"/>
        <v>125003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1265000</v>
      </c>
      <c r="Q17" s="113">
        <f t="shared" si="2"/>
        <v>1327446</v>
      </c>
      <c r="R17" s="58">
        <f t="shared" si="3"/>
        <v>-60.22099447513812</v>
      </c>
      <c r="S17" s="59">
        <f t="shared" si="4"/>
        <v>-89.604247353096994</v>
      </c>
      <c r="T17" s="58">
        <f>IF((SUM($E9:$E14))=0,0,(P17/(SUM($E9:$E14))*100))</f>
        <v>48.653846153846153</v>
      </c>
      <c r="U17" s="60">
        <f>IF((SUM($E9:$E14))=0,0,(Q17/(SUM($E9:$E14))*100))</f>
        <v>51.055615384615379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25635000</v>
      </c>
      <c r="C23" s="108"/>
      <c r="D23" s="108"/>
      <c r="E23" s="108">
        <f t="shared" si="8"/>
        <v>25635000</v>
      </c>
      <c r="F23" s="109">
        <v>25635000</v>
      </c>
      <c r="G23" s="110">
        <v>7690000</v>
      </c>
      <c r="H23" s="109"/>
      <c r="I23" s="110"/>
      <c r="J23" s="109">
        <v>3026000</v>
      </c>
      <c r="K23" s="110"/>
      <c r="L23" s="109"/>
      <c r="M23" s="110"/>
      <c r="N23" s="109"/>
      <c r="O23" s="110"/>
      <c r="P23" s="109">
        <f t="shared" si="9"/>
        <v>3026000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11.804173980885508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25635000</v>
      </c>
      <c r="C26" s="111">
        <f>SUM(C19:C25)</f>
        <v>0</v>
      </c>
      <c r="D26" s="111"/>
      <c r="E26" s="111">
        <f t="shared" si="8"/>
        <v>25635000</v>
      </c>
      <c r="F26" s="112">
        <f t="shared" ref="F26:O26" si="15">SUM(F19:F25)</f>
        <v>25635000</v>
      </c>
      <c r="G26" s="113">
        <f t="shared" si="15"/>
        <v>7690000</v>
      </c>
      <c r="H26" s="112">
        <f t="shared" si="15"/>
        <v>0</v>
      </c>
      <c r="I26" s="113">
        <f t="shared" si="15"/>
        <v>0</v>
      </c>
      <c r="J26" s="112">
        <f t="shared" si="15"/>
        <v>3026000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3026000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11.804173980885508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1864000</v>
      </c>
      <c r="C34" s="108"/>
      <c r="D34" s="108"/>
      <c r="E34" s="108">
        <f>$B34      +$C34      +$D34</f>
        <v>1864000</v>
      </c>
      <c r="F34" s="109">
        <v>1864000</v>
      </c>
      <c r="G34" s="110">
        <v>1305000</v>
      </c>
      <c r="H34" s="109">
        <v>466000</v>
      </c>
      <c r="I34" s="110">
        <v>682510</v>
      </c>
      <c r="J34" s="109">
        <v>839000</v>
      </c>
      <c r="K34" s="110">
        <v>1029475</v>
      </c>
      <c r="L34" s="109"/>
      <c r="M34" s="110"/>
      <c r="N34" s="109"/>
      <c r="O34" s="110"/>
      <c r="P34" s="109">
        <f>$H34      +$J34      +$L34      +$N34</f>
        <v>1305000</v>
      </c>
      <c r="Q34" s="110">
        <f>$I34      +$K34      +$M34      +$O34</f>
        <v>1711985</v>
      </c>
      <c r="R34" s="54">
        <f>IF(($H34      =0),0,((($J34      -$H34      )/$H34      )*100))</f>
        <v>80.042918454935617</v>
      </c>
      <c r="S34" s="55">
        <f>IF(($I34      =0),0,((($K34      -$I34      )/$I34      )*100))</f>
        <v>50.836617778494087</v>
      </c>
      <c r="T34" s="54">
        <f>IF(($E34      =0),0,(($P34      /$E34      )*100))</f>
        <v>70.010729613733901</v>
      </c>
      <c r="U34" s="56">
        <f>IF(($E34      =0),0,(($Q34      /$E34      )*100))</f>
        <v>91.844688841201716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1864000</v>
      </c>
      <c r="C35" s="111">
        <f>C34</f>
        <v>0</v>
      </c>
      <c r="D35" s="111"/>
      <c r="E35" s="111">
        <f>$B35      +$C35      +$D35</f>
        <v>1864000</v>
      </c>
      <c r="F35" s="112">
        <f t="shared" ref="F35:O35" si="17">F34</f>
        <v>1864000</v>
      </c>
      <c r="G35" s="113">
        <f t="shared" si="17"/>
        <v>1305000</v>
      </c>
      <c r="H35" s="112">
        <f t="shared" si="17"/>
        <v>466000</v>
      </c>
      <c r="I35" s="113">
        <f t="shared" si="17"/>
        <v>682510</v>
      </c>
      <c r="J35" s="112">
        <f t="shared" si="17"/>
        <v>839000</v>
      </c>
      <c r="K35" s="113">
        <f t="shared" si="17"/>
        <v>1029475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1305000</v>
      </c>
      <c r="Q35" s="113">
        <f>$I35      +$K35      +$M35      +$O35</f>
        <v>1711985</v>
      </c>
      <c r="R35" s="58">
        <f>IF(($H35      =0),0,((($J35      -$H35      )/$H35      )*100))</f>
        <v>80.042918454935617</v>
      </c>
      <c r="S35" s="59">
        <f>IF(($I35      =0),0,((($K35      -$I35      )/$I35      )*100))</f>
        <v>50.836617778494087</v>
      </c>
      <c r="T35" s="58">
        <f>IF($E35   =0,0,($P35   /$E35   )*100)</f>
        <v>70.010729613733901</v>
      </c>
      <c r="U35" s="60">
        <f>IF($E35   =0,0,($Q35   /$E35   )*100)</f>
        <v>91.844688841201716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15000000</v>
      </c>
      <c r="C37" s="108"/>
      <c r="D37" s="108"/>
      <c r="E37" s="108">
        <f t="shared" ref="E37:E42" si="18">$B37      +$C37      +$D37</f>
        <v>15000000</v>
      </c>
      <c r="F37" s="109">
        <v>15000000</v>
      </c>
      <c r="G37" s="110">
        <v>8250000</v>
      </c>
      <c r="H37" s="109"/>
      <c r="I37" s="110"/>
      <c r="J37" s="109">
        <v>7136000</v>
      </c>
      <c r="K37" s="110">
        <v>7136129</v>
      </c>
      <c r="L37" s="109"/>
      <c r="M37" s="110"/>
      <c r="N37" s="109"/>
      <c r="O37" s="110"/>
      <c r="P37" s="109">
        <f t="shared" ref="P37:P42" si="19">$H37      +$J37      +$L37      +$N37</f>
        <v>7136000</v>
      </c>
      <c r="Q37" s="110">
        <f t="shared" ref="Q37:Q42" si="20">$I37      +$K37      +$M37      +$O37</f>
        <v>7136129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47.573333333333338</v>
      </c>
      <c r="U37" s="56">
        <f t="shared" ref="U37:U41" si="24">IF(($E37      =0),0,(($Q37      /$E37      )*100))</f>
        <v>47.574193333333334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909000</v>
      </c>
      <c r="C38" s="108"/>
      <c r="D38" s="108"/>
      <c r="E38" s="108">
        <f t="shared" si="18"/>
        <v>909000</v>
      </c>
      <c r="F38" s="109">
        <v>827000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15909000</v>
      </c>
      <c r="C42" s="111">
        <f>SUM(C37:C41)</f>
        <v>0</v>
      </c>
      <c r="D42" s="111"/>
      <c r="E42" s="111">
        <f t="shared" si="18"/>
        <v>15909000</v>
      </c>
      <c r="F42" s="112">
        <f t="shared" ref="F42:O42" si="25">SUM(F37:F41)</f>
        <v>15827000</v>
      </c>
      <c r="G42" s="113">
        <f t="shared" si="25"/>
        <v>8250000</v>
      </c>
      <c r="H42" s="112">
        <f t="shared" si="25"/>
        <v>0</v>
      </c>
      <c r="I42" s="113">
        <f t="shared" si="25"/>
        <v>0</v>
      </c>
      <c r="J42" s="112">
        <f t="shared" si="25"/>
        <v>7136000</v>
      </c>
      <c r="K42" s="113">
        <f t="shared" si="25"/>
        <v>7136129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7136000</v>
      </c>
      <c r="Q42" s="113">
        <f t="shared" si="20"/>
        <v>7136129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47.573333333333338</v>
      </c>
      <c r="U42" s="60">
        <f>IF((+$E37+$E40) =0,0,(Q42   /(+$E37+$E40) )*100)</f>
        <v>47.574193333333334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46008000</v>
      </c>
      <c r="C69" s="120">
        <f>SUM(C9:C16,C19:C25,C28:C31,C34,C37:C41,C44:C54,C57:C60,C63:C67)</f>
        <v>0</v>
      </c>
      <c r="D69" s="120"/>
      <c r="E69" s="120">
        <f t="shared" si="35"/>
        <v>46008000</v>
      </c>
      <c r="F69" s="121">
        <f t="shared" ref="F69:O69" si="43">SUM(F9:F16,F19:F25,F28:F31,F34,F37:F41,F44:F54,F57:F60,F63:F67)</f>
        <v>45926000</v>
      </c>
      <c r="G69" s="122">
        <f t="shared" si="43"/>
        <v>19845000</v>
      </c>
      <c r="H69" s="121">
        <f t="shared" si="43"/>
        <v>1371000</v>
      </c>
      <c r="I69" s="122">
        <f t="shared" si="43"/>
        <v>1884953</v>
      </c>
      <c r="J69" s="121">
        <f t="shared" si="43"/>
        <v>11361000</v>
      </c>
      <c r="K69" s="122">
        <f t="shared" si="43"/>
        <v>8290607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12732000</v>
      </c>
      <c r="Q69" s="122">
        <f t="shared" si="37"/>
        <v>10175560</v>
      </c>
      <c r="R69" s="67">
        <f t="shared" si="38"/>
        <v>728.66520787746174</v>
      </c>
      <c r="S69" s="68">
        <f t="shared" si="39"/>
        <v>339.83096660765545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28.231224639127255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22.562717576886403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41914000</v>
      </c>
      <c r="C71" s="108"/>
      <c r="D71" s="108"/>
      <c r="E71" s="108">
        <f>$B71      +$C71      +$D71</f>
        <v>41914000</v>
      </c>
      <c r="F71" s="109">
        <v>41914000</v>
      </c>
      <c r="G71" s="110">
        <v>35045000</v>
      </c>
      <c r="H71" s="109">
        <v>6399000</v>
      </c>
      <c r="I71" s="110">
        <v>5725508</v>
      </c>
      <c r="J71" s="109">
        <v>12036000</v>
      </c>
      <c r="K71" s="110">
        <v>15912685</v>
      </c>
      <c r="L71" s="109"/>
      <c r="M71" s="110"/>
      <c r="N71" s="109"/>
      <c r="O71" s="110"/>
      <c r="P71" s="109">
        <f>$H71      +$J71      +$L71      +$N71</f>
        <v>18435000</v>
      </c>
      <c r="Q71" s="110">
        <f>$I71      +$K71      +$M71      +$O71</f>
        <v>21638193</v>
      </c>
      <c r="R71" s="54">
        <f>IF(($H71      =0),0,((($J71      -$H71      )/$H71      )*100))</f>
        <v>88.091889357712134</v>
      </c>
      <c r="S71" s="55">
        <f>IF(($I71      =0),0,((($K71      -$I71      )/$I71      )*100))</f>
        <v>177.9261682980794</v>
      </c>
      <c r="T71" s="54">
        <f>IF(($E71      =0),0,(($P71      /$E71      )*100))</f>
        <v>43.982917402299947</v>
      </c>
      <c r="U71" s="56">
        <f>IF(($E71      =0),0,(($Q71      /$E71      )*100))</f>
        <v>51.625215918308918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41914000</v>
      </c>
      <c r="C73" s="117">
        <f>SUM(C71:C72)</f>
        <v>0</v>
      </c>
      <c r="D73" s="117"/>
      <c r="E73" s="117">
        <f>$B73      +$C73      +$D73</f>
        <v>41914000</v>
      </c>
      <c r="F73" s="118">
        <f t="shared" ref="F73:O73" si="44">SUM(F71:F72)</f>
        <v>41914000</v>
      </c>
      <c r="G73" s="119">
        <f t="shared" si="44"/>
        <v>35045000</v>
      </c>
      <c r="H73" s="118">
        <f t="shared" si="44"/>
        <v>6399000</v>
      </c>
      <c r="I73" s="119">
        <f t="shared" si="44"/>
        <v>5725508</v>
      </c>
      <c r="J73" s="118">
        <f t="shared" si="44"/>
        <v>12036000</v>
      </c>
      <c r="K73" s="119">
        <f t="shared" si="44"/>
        <v>15912685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18435000</v>
      </c>
      <c r="Q73" s="119">
        <f>$I73      +$K73      +$M73      +$O73</f>
        <v>21638193</v>
      </c>
      <c r="R73" s="63">
        <f>IF(($H73      =0),0,((($J73      -$H73      )/$H73      )*100))</f>
        <v>88.091889357712134</v>
      </c>
      <c r="S73" s="64">
        <f>IF(($I73      =0),0,((($K73      -$I73      )/$I73      )*100))</f>
        <v>177.9261682980794</v>
      </c>
      <c r="T73" s="63">
        <f>IF(($E71      =0),0,(($P71      /$E71      )*100))</f>
        <v>43.982917402299947</v>
      </c>
      <c r="U73" s="65">
        <f>IF($E71   =0,0,($Q71   /$E71 )*100)</f>
        <v>51.625215918308918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41914000</v>
      </c>
      <c r="C74" s="120">
        <f>SUM(C71:C72)</f>
        <v>0</v>
      </c>
      <c r="D74" s="120"/>
      <c r="E74" s="120">
        <f>$B74      +$C74      +$D74</f>
        <v>41914000</v>
      </c>
      <c r="F74" s="121">
        <f t="shared" ref="F74:O74" si="45">SUM(F71:F72)</f>
        <v>41914000</v>
      </c>
      <c r="G74" s="122">
        <f t="shared" si="45"/>
        <v>35045000</v>
      </c>
      <c r="H74" s="121">
        <f t="shared" si="45"/>
        <v>6399000</v>
      </c>
      <c r="I74" s="122">
        <f t="shared" si="45"/>
        <v>5725508</v>
      </c>
      <c r="J74" s="121">
        <f t="shared" si="45"/>
        <v>12036000</v>
      </c>
      <c r="K74" s="122">
        <f t="shared" si="45"/>
        <v>15912685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18435000</v>
      </c>
      <c r="Q74" s="122">
        <f>$I74      +$K74      +$M74      +$O74</f>
        <v>21638193</v>
      </c>
      <c r="R74" s="67">
        <f>IF(($H74      =0),0,((($J74      -$H74      )/$H74      )*100))</f>
        <v>88.091889357712134</v>
      </c>
      <c r="S74" s="68">
        <f>IF(($I74      =0),0,((($K74      -$I74      )/$I74      )*100))</f>
        <v>177.9261682980794</v>
      </c>
      <c r="T74" s="67">
        <f>IF(($E71      =0),0,(($P71      /$E71      )*100))</f>
        <v>43.982917402299947</v>
      </c>
      <c r="U74" s="71">
        <f>IF($E71   =0,0,($Q71   /$E71 )*100)</f>
        <v>51.625215918308918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87922000</v>
      </c>
      <c r="C75" s="120">
        <f>SUM(C9:C16,C19:C25,C28:C31,C34,C37:C41,C44:C54,C57:C60,C63:C67,C71:C72)</f>
        <v>0</v>
      </c>
      <c r="D75" s="120"/>
      <c r="E75" s="120">
        <f>$B75      +$C75      +$D75</f>
        <v>87922000</v>
      </c>
      <c r="F75" s="121">
        <f t="shared" ref="F75:O75" si="46">SUM(F9:F16,F19:F25,F28:F31,F34,F37:F41,F44:F54,F57:F60,F63:F67,F71:F72)</f>
        <v>87840000</v>
      </c>
      <c r="G75" s="122">
        <f t="shared" si="46"/>
        <v>54890000</v>
      </c>
      <c r="H75" s="121">
        <f t="shared" si="46"/>
        <v>7770000</v>
      </c>
      <c r="I75" s="122">
        <f t="shared" si="46"/>
        <v>7610461</v>
      </c>
      <c r="J75" s="121">
        <f t="shared" si="46"/>
        <v>23397000</v>
      </c>
      <c r="K75" s="122">
        <f t="shared" si="46"/>
        <v>24203292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31167000</v>
      </c>
      <c r="Q75" s="122">
        <f>$I75      +$K75      +$M75      +$O75</f>
        <v>31813753</v>
      </c>
      <c r="R75" s="67">
        <f>IF(($H75      =0),0,((($J75      -$H75      )/$H75      )*100))</f>
        <v>201.11969111969111</v>
      </c>
      <c r="S75" s="68">
        <f>IF(($I75      =0),0,((($K75      -$I75      )/$I75      )*100))</f>
        <v>218.02662151478077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35.818785698688707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36.562068886258373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sR2ixx43UoYRBzHmNVEDYeFApY5rXp0Vu4PeurGyS87rVPY2mrrl0VUHpCNY48OakiZuRHVCMrwyLuSeQObdw==" saltValue="W1FoRv89Br2+zMnmU9/p0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144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1700000</v>
      </c>
      <c r="C10" s="108"/>
      <c r="D10" s="108"/>
      <c r="E10" s="108">
        <f t="shared" ref="E10:E17" si="0">$B10      +$C10      +$D10</f>
        <v>1700000</v>
      </c>
      <c r="F10" s="109">
        <v>1700000</v>
      </c>
      <c r="G10" s="110">
        <v>1700000</v>
      </c>
      <c r="H10" s="109">
        <v>740000</v>
      </c>
      <c r="I10" s="110">
        <v>756568</v>
      </c>
      <c r="J10" s="109">
        <v>408000</v>
      </c>
      <c r="K10" s="110">
        <v>407937</v>
      </c>
      <c r="L10" s="109"/>
      <c r="M10" s="110"/>
      <c r="N10" s="109"/>
      <c r="O10" s="110"/>
      <c r="P10" s="109">
        <f t="shared" ref="P10:P17" si="1">$H10      +$J10      +$L10      +$N10</f>
        <v>1148000</v>
      </c>
      <c r="Q10" s="110">
        <f t="shared" ref="Q10:Q17" si="2">$I10      +$K10      +$M10      +$O10</f>
        <v>1164505</v>
      </c>
      <c r="R10" s="54">
        <f t="shared" ref="R10:R17" si="3">IF(($H10      =0),0,((($J10      -$H10      )/$H10      )*100))</f>
        <v>-44.86486486486487</v>
      </c>
      <c r="S10" s="55">
        <f t="shared" ref="S10:S17" si="4">IF(($I10      =0),0,((($K10      -$I10      )/$I10      )*100))</f>
        <v>-46.080590244366668</v>
      </c>
      <c r="T10" s="54">
        <f t="shared" ref="T10:T16" si="5">IF(($E10      =0),0,(($P10      /$E10      )*100))</f>
        <v>67.529411764705884</v>
      </c>
      <c r="U10" s="56">
        <f t="shared" ref="U10:U16" si="6">IF(($E10      =0),0,(($Q10      /$E10      )*100))</f>
        <v>68.500294117647059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10000000</v>
      </c>
      <c r="C14" s="108"/>
      <c r="D14" s="108"/>
      <c r="E14" s="108">
        <f t="shared" si="0"/>
        <v>10000000</v>
      </c>
      <c r="F14" s="109">
        <v>10000000</v>
      </c>
      <c r="G14" s="110">
        <v>7000000</v>
      </c>
      <c r="H14" s="109"/>
      <c r="I14" s="110"/>
      <c r="J14" s="109">
        <v>3388000</v>
      </c>
      <c r="K14" s="110">
        <v>2148810</v>
      </c>
      <c r="L14" s="109"/>
      <c r="M14" s="110"/>
      <c r="N14" s="109"/>
      <c r="O14" s="110"/>
      <c r="P14" s="109">
        <f t="shared" si="1"/>
        <v>3388000</v>
      </c>
      <c r="Q14" s="110">
        <f t="shared" si="2"/>
        <v>2148810</v>
      </c>
      <c r="R14" s="54">
        <f t="shared" si="3"/>
        <v>0</v>
      </c>
      <c r="S14" s="55">
        <f t="shared" si="4"/>
        <v>0</v>
      </c>
      <c r="T14" s="54">
        <f t="shared" si="5"/>
        <v>33.879999999999995</v>
      </c>
      <c r="U14" s="56">
        <f t="shared" si="6"/>
        <v>21.488099999999999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1000000</v>
      </c>
      <c r="C15" s="108"/>
      <c r="D15" s="108"/>
      <c r="E15" s="108">
        <f t="shared" si="0"/>
        <v>1000000</v>
      </c>
      <c r="F15" s="109">
        <v>1000000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12700000</v>
      </c>
      <c r="C17" s="111">
        <f>SUM(C9:C16)</f>
        <v>0</v>
      </c>
      <c r="D17" s="111"/>
      <c r="E17" s="111">
        <f t="shared" si="0"/>
        <v>12700000</v>
      </c>
      <c r="F17" s="112">
        <f t="shared" ref="F17:O17" si="7">SUM(F9:F16)</f>
        <v>12700000</v>
      </c>
      <c r="G17" s="113">
        <f t="shared" si="7"/>
        <v>8700000</v>
      </c>
      <c r="H17" s="112">
        <f t="shared" si="7"/>
        <v>740000</v>
      </c>
      <c r="I17" s="113">
        <f t="shared" si="7"/>
        <v>756568</v>
      </c>
      <c r="J17" s="112">
        <f t="shared" si="7"/>
        <v>3796000</v>
      </c>
      <c r="K17" s="113">
        <f t="shared" si="7"/>
        <v>2556747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4536000</v>
      </c>
      <c r="Q17" s="113">
        <f t="shared" si="2"/>
        <v>3313315</v>
      </c>
      <c r="R17" s="58">
        <f t="shared" si="3"/>
        <v>412.97297297297291</v>
      </c>
      <c r="S17" s="59">
        <f t="shared" si="4"/>
        <v>237.94014549914877</v>
      </c>
      <c r="T17" s="58">
        <f>IF((SUM($E9:$E14))=0,0,(P17/(SUM($E9:$E14))*100))</f>
        <v>38.769230769230766</v>
      </c>
      <c r="U17" s="60">
        <f>IF((SUM($E9:$E14))=0,0,(Q17/(SUM($E9:$E14))*100))</f>
        <v>28.318931623931626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6000000</v>
      </c>
      <c r="D22" s="108"/>
      <c r="E22" s="108">
        <f t="shared" si="8"/>
        <v>6000000</v>
      </c>
      <c r="F22" s="109">
        <v>6000000</v>
      </c>
      <c r="G22" s="110">
        <v>6000000</v>
      </c>
      <c r="H22" s="109"/>
      <c r="I22" s="110">
        <v>-1553978</v>
      </c>
      <c r="J22" s="109"/>
      <c r="K22" s="110">
        <v>30536117</v>
      </c>
      <c r="L22" s="109"/>
      <c r="M22" s="110"/>
      <c r="N22" s="109"/>
      <c r="O22" s="110"/>
      <c r="P22" s="109">
        <f t="shared" si="9"/>
        <v>0</v>
      </c>
      <c r="Q22" s="110">
        <f t="shared" si="10"/>
        <v>28982139</v>
      </c>
      <c r="R22" s="54">
        <f t="shared" si="11"/>
        <v>0</v>
      </c>
      <c r="S22" s="55">
        <f t="shared" si="12"/>
        <v>-2065.0289128932327</v>
      </c>
      <c r="T22" s="54">
        <f t="shared" si="13"/>
        <v>0</v>
      </c>
      <c r="U22" s="56">
        <f t="shared" si="14"/>
        <v>483.03564999999998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35260000</v>
      </c>
      <c r="C23" s="108"/>
      <c r="D23" s="108"/>
      <c r="E23" s="108">
        <f t="shared" si="8"/>
        <v>35260000</v>
      </c>
      <c r="F23" s="109">
        <v>35260000</v>
      </c>
      <c r="G23" s="110">
        <v>10578000</v>
      </c>
      <c r="H23" s="109"/>
      <c r="I23" s="110"/>
      <c r="J23" s="109">
        <v>13202000</v>
      </c>
      <c r="K23" s="110"/>
      <c r="L23" s="109"/>
      <c r="M23" s="110"/>
      <c r="N23" s="109"/>
      <c r="O23" s="110"/>
      <c r="P23" s="109">
        <f t="shared" si="9"/>
        <v>13202000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37.441860465116278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35260000</v>
      </c>
      <c r="C26" s="111">
        <f>SUM(C19:C25)</f>
        <v>6000000</v>
      </c>
      <c r="D26" s="111"/>
      <c r="E26" s="111">
        <f t="shared" si="8"/>
        <v>41260000</v>
      </c>
      <c r="F26" s="112">
        <f t="shared" ref="F26:O26" si="15">SUM(F19:F25)</f>
        <v>41260000</v>
      </c>
      <c r="G26" s="113">
        <f t="shared" si="15"/>
        <v>16578000</v>
      </c>
      <c r="H26" s="112">
        <f t="shared" si="15"/>
        <v>0</v>
      </c>
      <c r="I26" s="113">
        <f t="shared" si="15"/>
        <v>-1553978</v>
      </c>
      <c r="J26" s="112">
        <f t="shared" si="15"/>
        <v>13202000</v>
      </c>
      <c r="K26" s="113">
        <f t="shared" si="15"/>
        <v>30536117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13202000</v>
      </c>
      <c r="Q26" s="113">
        <f t="shared" si="10"/>
        <v>28982139</v>
      </c>
      <c r="R26" s="58">
        <f t="shared" si="11"/>
        <v>0</v>
      </c>
      <c r="S26" s="59">
        <f t="shared" si="12"/>
        <v>-2065.0289128932327</v>
      </c>
      <c r="T26" s="58">
        <f>IF(($E26-$E21-$E25)   =0,0,($P26   /($E26-$E21-$E25)   )*100)</f>
        <v>31.997091614154144</v>
      </c>
      <c r="U26" s="60">
        <f>IF(($E26-$E21-$E25)   =0,0,($Q26   /($E26-$E21-$E25)   )*100)</f>
        <v>70.242702375181779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1750000</v>
      </c>
      <c r="C34" s="108"/>
      <c r="D34" s="108"/>
      <c r="E34" s="108">
        <f>$B34      +$C34      +$D34</f>
        <v>1750000</v>
      </c>
      <c r="F34" s="109">
        <v>1750000</v>
      </c>
      <c r="G34" s="110">
        <v>1226000</v>
      </c>
      <c r="H34" s="109">
        <v>201000</v>
      </c>
      <c r="I34" s="110">
        <v>664119</v>
      </c>
      <c r="J34" s="109">
        <v>1025000</v>
      </c>
      <c r="K34" s="110">
        <v>1007572</v>
      </c>
      <c r="L34" s="109"/>
      <c r="M34" s="110"/>
      <c r="N34" s="109"/>
      <c r="O34" s="110"/>
      <c r="P34" s="109">
        <f>$H34      +$J34      +$L34      +$N34</f>
        <v>1226000</v>
      </c>
      <c r="Q34" s="110">
        <f>$I34      +$K34      +$M34      +$O34</f>
        <v>1671691</v>
      </c>
      <c r="R34" s="54">
        <f>IF(($H34      =0),0,((($J34      -$H34      )/$H34      )*100))</f>
        <v>409.95024875621891</v>
      </c>
      <c r="S34" s="55">
        <f>IF(($I34      =0),0,((($K34      -$I34      )/$I34      )*100))</f>
        <v>51.715581093147463</v>
      </c>
      <c r="T34" s="54">
        <f>IF(($E34      =0),0,(($P34      /$E34      )*100))</f>
        <v>70.057142857142864</v>
      </c>
      <c r="U34" s="56">
        <f>IF(($E34      =0),0,(($Q34      /$E34      )*100))</f>
        <v>95.525199999999998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1750000</v>
      </c>
      <c r="C35" s="111">
        <f>C34</f>
        <v>0</v>
      </c>
      <c r="D35" s="111"/>
      <c r="E35" s="111">
        <f>$B35      +$C35      +$D35</f>
        <v>1750000</v>
      </c>
      <c r="F35" s="112">
        <f t="shared" ref="F35:O35" si="17">F34</f>
        <v>1750000</v>
      </c>
      <c r="G35" s="113">
        <f t="shared" si="17"/>
        <v>1226000</v>
      </c>
      <c r="H35" s="112">
        <f t="shared" si="17"/>
        <v>201000</v>
      </c>
      <c r="I35" s="113">
        <f t="shared" si="17"/>
        <v>664119</v>
      </c>
      <c r="J35" s="112">
        <f t="shared" si="17"/>
        <v>1025000</v>
      </c>
      <c r="K35" s="113">
        <f t="shared" si="17"/>
        <v>1007572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1226000</v>
      </c>
      <c r="Q35" s="113">
        <f>$I35      +$K35      +$M35      +$O35</f>
        <v>1671691</v>
      </c>
      <c r="R35" s="58">
        <f>IF(($H35      =0),0,((($J35      -$H35      )/$H35      )*100))</f>
        <v>409.95024875621891</v>
      </c>
      <c r="S35" s="59">
        <f>IF(($I35      =0),0,((($K35      -$I35      )/$I35      )*100))</f>
        <v>51.715581093147463</v>
      </c>
      <c r="T35" s="58">
        <f>IF($E35   =0,0,($P35   /$E35   )*100)</f>
        <v>70.057142857142864</v>
      </c>
      <c r="U35" s="60">
        <f>IF($E35   =0,0,($Q35   /$E35   )*100)</f>
        <v>95.525199999999998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40810000</v>
      </c>
      <c r="C37" s="108"/>
      <c r="D37" s="108"/>
      <c r="E37" s="108">
        <f t="shared" ref="E37:E42" si="18">$B37      +$C37      +$D37</f>
        <v>40810000</v>
      </c>
      <c r="F37" s="109">
        <v>40810000</v>
      </c>
      <c r="G37" s="110">
        <v>22445000</v>
      </c>
      <c r="H37" s="109">
        <v>9225000</v>
      </c>
      <c r="I37" s="110"/>
      <c r="J37" s="109">
        <v>13220000</v>
      </c>
      <c r="K37" s="110"/>
      <c r="L37" s="109"/>
      <c r="M37" s="110"/>
      <c r="N37" s="109"/>
      <c r="O37" s="110"/>
      <c r="P37" s="109">
        <f t="shared" ref="P37:P42" si="19">$H37      +$J37      +$L37      +$N37</f>
        <v>22445000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43.306233062330627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54.998774810095561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14116000</v>
      </c>
      <c r="C38" s="108"/>
      <c r="D38" s="108"/>
      <c r="E38" s="108">
        <f t="shared" si="18"/>
        <v>14116000</v>
      </c>
      <c r="F38" s="109">
        <v>12835000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54926000</v>
      </c>
      <c r="C42" s="111">
        <f>SUM(C37:C41)</f>
        <v>0</v>
      </c>
      <c r="D42" s="111"/>
      <c r="E42" s="111">
        <f t="shared" si="18"/>
        <v>54926000</v>
      </c>
      <c r="F42" s="112">
        <f t="shared" ref="F42:O42" si="25">SUM(F37:F41)</f>
        <v>53645000</v>
      </c>
      <c r="G42" s="113">
        <f t="shared" si="25"/>
        <v>22445000</v>
      </c>
      <c r="H42" s="112">
        <f t="shared" si="25"/>
        <v>9225000</v>
      </c>
      <c r="I42" s="113">
        <f t="shared" si="25"/>
        <v>0</v>
      </c>
      <c r="J42" s="112">
        <f t="shared" si="25"/>
        <v>13220000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22445000</v>
      </c>
      <c r="Q42" s="113">
        <f t="shared" si="20"/>
        <v>0</v>
      </c>
      <c r="R42" s="58">
        <f t="shared" si="21"/>
        <v>43.306233062330627</v>
      </c>
      <c r="S42" s="59">
        <f t="shared" si="22"/>
        <v>0</v>
      </c>
      <c r="T42" s="58">
        <f>IF((+$E37+$E40) =0,0,(P42   /(+$E37+$E40) )*100)</f>
        <v>54.998774810095561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104636000</v>
      </c>
      <c r="C69" s="120">
        <f>SUM(C9:C16,C19:C25,C28:C31,C34,C37:C41,C44:C54,C57:C60,C63:C67)</f>
        <v>6000000</v>
      </c>
      <c r="D69" s="120"/>
      <c r="E69" s="120">
        <f t="shared" si="35"/>
        <v>110636000</v>
      </c>
      <c r="F69" s="121">
        <f t="shared" ref="F69:O69" si="43">SUM(F9:F16,F19:F25,F28:F31,F34,F37:F41,F44:F54,F57:F60,F63:F67)</f>
        <v>109355000</v>
      </c>
      <c r="G69" s="122">
        <f t="shared" si="43"/>
        <v>48949000</v>
      </c>
      <c r="H69" s="121">
        <f t="shared" si="43"/>
        <v>10166000</v>
      </c>
      <c r="I69" s="122">
        <f t="shared" si="43"/>
        <v>-133291</v>
      </c>
      <c r="J69" s="121">
        <f t="shared" si="43"/>
        <v>31243000</v>
      </c>
      <c r="K69" s="122">
        <f t="shared" si="43"/>
        <v>34100436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41409000</v>
      </c>
      <c r="Q69" s="122">
        <f t="shared" si="37"/>
        <v>33967145</v>
      </c>
      <c r="R69" s="67">
        <f t="shared" si="38"/>
        <v>207.32834939996064</v>
      </c>
      <c r="S69" s="68">
        <f t="shared" si="39"/>
        <v>-25683.449745294132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43.351130653266331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35.560243927973204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85145000</v>
      </c>
      <c r="C71" s="108"/>
      <c r="D71" s="108"/>
      <c r="E71" s="108">
        <f>$B71      +$C71      +$D71</f>
        <v>85145000</v>
      </c>
      <c r="F71" s="109">
        <v>85145000</v>
      </c>
      <c r="G71" s="110">
        <v>52492000</v>
      </c>
      <c r="H71" s="109">
        <v>17990000</v>
      </c>
      <c r="I71" s="110">
        <v>16513949</v>
      </c>
      <c r="J71" s="109">
        <v>16833000</v>
      </c>
      <c r="K71" s="110">
        <v>21576036</v>
      </c>
      <c r="L71" s="109"/>
      <c r="M71" s="110"/>
      <c r="N71" s="109"/>
      <c r="O71" s="110"/>
      <c r="P71" s="109">
        <f>$H71      +$J71      +$L71      +$N71</f>
        <v>34823000</v>
      </c>
      <c r="Q71" s="110">
        <f>$I71      +$K71      +$M71      +$O71</f>
        <v>38089985</v>
      </c>
      <c r="R71" s="54">
        <f>IF(($H71      =0),0,((($J71      -$H71      )/$H71      )*100))</f>
        <v>-6.4313507504168976</v>
      </c>
      <c r="S71" s="55">
        <f>IF(($I71      =0),0,((($K71      -$I71      )/$I71      )*100))</f>
        <v>30.653400952128411</v>
      </c>
      <c r="T71" s="54">
        <f>IF(($E71      =0),0,(($P71      /$E71      )*100))</f>
        <v>40.898467320453349</v>
      </c>
      <c r="U71" s="56">
        <f>IF(($E71      =0),0,(($Q71      /$E71      )*100))</f>
        <v>44.735433671971343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85145000</v>
      </c>
      <c r="C73" s="117">
        <f>SUM(C71:C72)</f>
        <v>0</v>
      </c>
      <c r="D73" s="117"/>
      <c r="E73" s="117">
        <f>$B73      +$C73      +$D73</f>
        <v>85145000</v>
      </c>
      <c r="F73" s="118">
        <f t="shared" ref="F73:O73" si="44">SUM(F71:F72)</f>
        <v>85145000</v>
      </c>
      <c r="G73" s="119">
        <f t="shared" si="44"/>
        <v>52492000</v>
      </c>
      <c r="H73" s="118">
        <f t="shared" si="44"/>
        <v>17990000</v>
      </c>
      <c r="I73" s="119">
        <f t="shared" si="44"/>
        <v>16513949</v>
      </c>
      <c r="J73" s="118">
        <f t="shared" si="44"/>
        <v>16833000</v>
      </c>
      <c r="K73" s="119">
        <f t="shared" si="44"/>
        <v>21576036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34823000</v>
      </c>
      <c r="Q73" s="119">
        <f>$I73      +$K73      +$M73      +$O73</f>
        <v>38089985</v>
      </c>
      <c r="R73" s="63">
        <f>IF(($H73      =0),0,((($J73      -$H73      )/$H73      )*100))</f>
        <v>-6.4313507504168976</v>
      </c>
      <c r="S73" s="64">
        <f>IF(($I73      =0),0,((($K73      -$I73      )/$I73      )*100))</f>
        <v>30.653400952128411</v>
      </c>
      <c r="T73" s="63">
        <f>IF(($E71      =0),0,(($P71      /$E71      )*100))</f>
        <v>40.898467320453349</v>
      </c>
      <c r="U73" s="65">
        <f>IF($E71   =0,0,($Q71   /$E71 )*100)</f>
        <v>44.735433671971343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85145000</v>
      </c>
      <c r="C74" s="120">
        <f>SUM(C71:C72)</f>
        <v>0</v>
      </c>
      <c r="D74" s="120"/>
      <c r="E74" s="120">
        <f>$B74      +$C74      +$D74</f>
        <v>85145000</v>
      </c>
      <c r="F74" s="121">
        <f t="shared" ref="F74:O74" si="45">SUM(F71:F72)</f>
        <v>85145000</v>
      </c>
      <c r="G74" s="122">
        <f t="shared" si="45"/>
        <v>52492000</v>
      </c>
      <c r="H74" s="121">
        <f t="shared" si="45"/>
        <v>17990000</v>
      </c>
      <c r="I74" s="122">
        <f t="shared" si="45"/>
        <v>16513949</v>
      </c>
      <c r="J74" s="121">
        <f t="shared" si="45"/>
        <v>16833000</v>
      </c>
      <c r="K74" s="122">
        <f t="shared" si="45"/>
        <v>21576036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34823000</v>
      </c>
      <c r="Q74" s="122">
        <f>$I74      +$K74      +$M74      +$O74</f>
        <v>38089985</v>
      </c>
      <c r="R74" s="67">
        <f>IF(($H74      =0),0,((($J74      -$H74      )/$H74      )*100))</f>
        <v>-6.4313507504168976</v>
      </c>
      <c r="S74" s="68">
        <f>IF(($I74      =0),0,((($K74      -$I74      )/$I74      )*100))</f>
        <v>30.653400952128411</v>
      </c>
      <c r="T74" s="67">
        <f>IF(($E71      =0),0,(($P71      /$E71      )*100))</f>
        <v>40.898467320453349</v>
      </c>
      <c r="U74" s="71">
        <f>IF($E71   =0,0,($Q71   /$E71 )*100)</f>
        <v>44.735433671971343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189781000</v>
      </c>
      <c r="C75" s="120">
        <f>SUM(C9:C16,C19:C25,C28:C31,C34,C37:C41,C44:C54,C57:C60,C63:C67,C71:C72)</f>
        <v>6000000</v>
      </c>
      <c r="D75" s="120"/>
      <c r="E75" s="120">
        <f>$B75      +$C75      +$D75</f>
        <v>195781000</v>
      </c>
      <c r="F75" s="121">
        <f t="shared" ref="F75:O75" si="46">SUM(F9:F16,F19:F25,F28:F31,F34,F37:F41,F44:F54,F57:F60,F63:F67,F71:F72)</f>
        <v>194500000</v>
      </c>
      <c r="G75" s="122">
        <f t="shared" si="46"/>
        <v>101441000</v>
      </c>
      <c r="H75" s="121">
        <f t="shared" si="46"/>
        <v>28156000</v>
      </c>
      <c r="I75" s="122">
        <f t="shared" si="46"/>
        <v>16380658</v>
      </c>
      <c r="J75" s="121">
        <f t="shared" si="46"/>
        <v>48076000</v>
      </c>
      <c r="K75" s="122">
        <f t="shared" si="46"/>
        <v>55676472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76232000</v>
      </c>
      <c r="Q75" s="122">
        <f>$I75      +$K75      +$M75      +$O75</f>
        <v>72057130</v>
      </c>
      <c r="R75" s="67">
        <f>IF(($H75      =0),0,((($J75      -$H75      )/$H75      )*100))</f>
        <v>70.748685892882506</v>
      </c>
      <c r="S75" s="68">
        <f>IF(($I75      =0),0,((($K75      -$I75      )/$I75      )*100))</f>
        <v>239.89154770217414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42.19522320316608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39.884388232363769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5FlDjRzmkFH3hijs1zVAGPcL7rqiJNTao9zmXLkgEfxfoDeDAG2FkB7sbX0OmpVfYs/PpFPDNyCvQBlnXC8aow==" saltValue="s82yaJ4ynGTW9QrkJ7pH8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145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2300000</v>
      </c>
      <c r="C10" s="108"/>
      <c r="D10" s="108"/>
      <c r="E10" s="108">
        <f t="shared" ref="E10:E17" si="0">$B10      +$C10      +$D10</f>
        <v>2300000</v>
      </c>
      <c r="F10" s="109">
        <v>2300000</v>
      </c>
      <c r="G10" s="110">
        <v>2300000</v>
      </c>
      <c r="H10" s="109">
        <v>1358000</v>
      </c>
      <c r="I10" s="110">
        <v>1077200</v>
      </c>
      <c r="J10" s="109">
        <v>317000</v>
      </c>
      <c r="K10" s="110">
        <v>316932</v>
      </c>
      <c r="L10" s="109"/>
      <c r="M10" s="110"/>
      <c r="N10" s="109"/>
      <c r="O10" s="110"/>
      <c r="P10" s="109">
        <f t="shared" ref="P10:P17" si="1">$H10      +$J10      +$L10      +$N10</f>
        <v>1675000</v>
      </c>
      <c r="Q10" s="110">
        <f t="shared" ref="Q10:Q17" si="2">$I10      +$K10      +$M10      +$O10</f>
        <v>1394132</v>
      </c>
      <c r="R10" s="54">
        <f t="shared" ref="R10:R17" si="3">IF(($H10      =0),0,((($J10      -$H10      )/$H10      )*100))</f>
        <v>-76.656848306332847</v>
      </c>
      <c r="S10" s="55">
        <f t="shared" ref="S10:S17" si="4">IF(($I10      =0),0,((($K10      -$I10      )/$I10      )*100))</f>
        <v>-70.578165614556255</v>
      </c>
      <c r="T10" s="54">
        <f t="shared" ref="T10:T16" si="5">IF(($E10      =0),0,(($P10      /$E10      )*100))</f>
        <v>72.826086956521735</v>
      </c>
      <c r="U10" s="56">
        <f t="shared" ref="U10:U16" si="6">IF(($E10      =0),0,(($Q10      /$E10      )*100))</f>
        <v>60.614434782608697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2300000</v>
      </c>
      <c r="C17" s="111">
        <f>SUM(C9:C16)</f>
        <v>0</v>
      </c>
      <c r="D17" s="111"/>
      <c r="E17" s="111">
        <f t="shared" si="0"/>
        <v>2300000</v>
      </c>
      <c r="F17" s="112">
        <f t="shared" ref="F17:O17" si="7">SUM(F9:F16)</f>
        <v>2300000</v>
      </c>
      <c r="G17" s="113">
        <f t="shared" si="7"/>
        <v>2300000</v>
      </c>
      <c r="H17" s="112">
        <f t="shared" si="7"/>
        <v>1358000</v>
      </c>
      <c r="I17" s="113">
        <f t="shared" si="7"/>
        <v>1077200</v>
      </c>
      <c r="J17" s="112">
        <f t="shared" si="7"/>
        <v>317000</v>
      </c>
      <c r="K17" s="113">
        <f t="shared" si="7"/>
        <v>316932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1675000</v>
      </c>
      <c r="Q17" s="113">
        <f t="shared" si="2"/>
        <v>1394132</v>
      </c>
      <c r="R17" s="58">
        <f t="shared" si="3"/>
        <v>-76.656848306332847</v>
      </c>
      <c r="S17" s="59">
        <f t="shared" si="4"/>
        <v>-70.578165614556255</v>
      </c>
      <c r="T17" s="58">
        <f>IF((SUM($E9:$E14))=0,0,(P17/(SUM($E9:$E14))*100))</f>
        <v>72.826086956521735</v>
      </c>
      <c r="U17" s="60">
        <f>IF((SUM($E9:$E14))=0,0,(Q17/(SUM($E9:$E14))*100))</f>
        <v>60.614434782608697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25037000</v>
      </c>
      <c r="C23" s="108"/>
      <c r="D23" s="108"/>
      <c r="E23" s="108">
        <f t="shared" si="8"/>
        <v>25037000</v>
      </c>
      <c r="F23" s="109">
        <v>25037000</v>
      </c>
      <c r="G23" s="110">
        <v>17768000</v>
      </c>
      <c r="H23" s="109"/>
      <c r="I23" s="110"/>
      <c r="J23" s="109">
        <v>1096000</v>
      </c>
      <c r="K23" s="110"/>
      <c r="L23" s="109"/>
      <c r="M23" s="110"/>
      <c r="N23" s="109"/>
      <c r="O23" s="110"/>
      <c r="P23" s="109">
        <f t="shared" si="9"/>
        <v>1096000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4.3775212685225862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25037000</v>
      </c>
      <c r="C26" s="111">
        <f>SUM(C19:C25)</f>
        <v>0</v>
      </c>
      <c r="D26" s="111"/>
      <c r="E26" s="111">
        <f t="shared" si="8"/>
        <v>25037000</v>
      </c>
      <c r="F26" s="112">
        <f t="shared" ref="F26:O26" si="15">SUM(F19:F25)</f>
        <v>25037000</v>
      </c>
      <c r="G26" s="113">
        <f t="shared" si="15"/>
        <v>17768000</v>
      </c>
      <c r="H26" s="112">
        <f t="shared" si="15"/>
        <v>0</v>
      </c>
      <c r="I26" s="113">
        <f t="shared" si="15"/>
        <v>0</v>
      </c>
      <c r="J26" s="112">
        <f t="shared" si="15"/>
        <v>1096000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1096000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4.3775212685225862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1982000</v>
      </c>
      <c r="C34" s="108"/>
      <c r="D34" s="108"/>
      <c r="E34" s="108">
        <f>$B34      +$C34      +$D34</f>
        <v>1982000</v>
      </c>
      <c r="F34" s="109">
        <v>1982000</v>
      </c>
      <c r="G34" s="110">
        <v>496000</v>
      </c>
      <c r="H34" s="109">
        <v>456000</v>
      </c>
      <c r="I34" s="110">
        <v>781727</v>
      </c>
      <c r="J34" s="109">
        <v>40000</v>
      </c>
      <c r="K34" s="110">
        <v>428066</v>
      </c>
      <c r="L34" s="109"/>
      <c r="M34" s="110"/>
      <c r="N34" s="109"/>
      <c r="O34" s="110"/>
      <c r="P34" s="109">
        <f>$H34      +$J34      +$L34      +$N34</f>
        <v>496000</v>
      </c>
      <c r="Q34" s="110">
        <f>$I34      +$K34      +$M34      +$O34</f>
        <v>1209793</v>
      </c>
      <c r="R34" s="54">
        <f>IF(($H34      =0),0,((($J34      -$H34      )/$H34      )*100))</f>
        <v>-91.228070175438589</v>
      </c>
      <c r="S34" s="55">
        <f>IF(($I34      =0),0,((($K34      -$I34      )/$I34      )*100))</f>
        <v>-45.240985663793118</v>
      </c>
      <c r="T34" s="54">
        <f>IF(($E34      =0),0,(($P34      /$E34      )*100))</f>
        <v>25.025227043390512</v>
      </c>
      <c r="U34" s="56">
        <f>IF(($E34      =0),0,(($Q34      /$E34      )*100))</f>
        <v>61.039001009081737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1982000</v>
      </c>
      <c r="C35" s="111">
        <f>C34</f>
        <v>0</v>
      </c>
      <c r="D35" s="111"/>
      <c r="E35" s="111">
        <f>$B35      +$C35      +$D35</f>
        <v>1982000</v>
      </c>
      <c r="F35" s="112">
        <f t="shared" ref="F35:O35" si="17">F34</f>
        <v>1982000</v>
      </c>
      <c r="G35" s="113">
        <f t="shared" si="17"/>
        <v>496000</v>
      </c>
      <c r="H35" s="112">
        <f t="shared" si="17"/>
        <v>456000</v>
      </c>
      <c r="I35" s="113">
        <f t="shared" si="17"/>
        <v>781727</v>
      </c>
      <c r="J35" s="112">
        <f t="shared" si="17"/>
        <v>40000</v>
      </c>
      <c r="K35" s="113">
        <f t="shared" si="17"/>
        <v>428066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496000</v>
      </c>
      <c r="Q35" s="113">
        <f>$I35      +$K35      +$M35      +$O35</f>
        <v>1209793</v>
      </c>
      <c r="R35" s="58">
        <f>IF(($H35      =0),0,((($J35      -$H35      )/$H35      )*100))</f>
        <v>-91.228070175438589</v>
      </c>
      <c r="S35" s="59">
        <f>IF(($I35      =0),0,((($K35      -$I35      )/$I35      )*100))</f>
        <v>-45.240985663793118</v>
      </c>
      <c r="T35" s="58">
        <f>IF($E35   =0,0,($P35   /$E35   )*100)</f>
        <v>25.025227043390512</v>
      </c>
      <c r="U35" s="60">
        <f>IF($E35   =0,0,($Q35   /$E35   )*100)</f>
        <v>61.039001009081737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19400000</v>
      </c>
      <c r="C37" s="108"/>
      <c r="D37" s="108"/>
      <c r="E37" s="108">
        <f t="shared" ref="E37:E42" si="18">$B37      +$C37      +$D37</f>
        <v>19400000</v>
      </c>
      <c r="F37" s="109">
        <v>19400000</v>
      </c>
      <c r="G37" s="110">
        <v>10670000</v>
      </c>
      <c r="H37" s="109">
        <v>8492000</v>
      </c>
      <c r="I37" s="110">
        <v>8492573</v>
      </c>
      <c r="J37" s="109">
        <v>2172000</v>
      </c>
      <c r="K37" s="110">
        <v>2171315</v>
      </c>
      <c r="L37" s="109"/>
      <c r="M37" s="110"/>
      <c r="N37" s="109"/>
      <c r="O37" s="110"/>
      <c r="P37" s="109">
        <f t="shared" ref="P37:P42" si="19">$H37      +$J37      +$L37      +$N37</f>
        <v>10664000</v>
      </c>
      <c r="Q37" s="110">
        <f t="shared" ref="Q37:Q42" si="20">$I37      +$K37      +$M37      +$O37</f>
        <v>10663888</v>
      </c>
      <c r="R37" s="54">
        <f t="shared" ref="R37:R42" si="21">IF(($H37      =0),0,((($J37      -$H37      )/$H37      )*100))</f>
        <v>-74.42298634008479</v>
      </c>
      <c r="S37" s="55">
        <f t="shared" ref="S37:S42" si="22">IF(($I37      =0),0,((($K37      -$I37      )/$I37      )*100))</f>
        <v>-74.432777910769801</v>
      </c>
      <c r="T37" s="54">
        <f t="shared" ref="T37:T41" si="23">IF(($E37      =0),0,(($P37      /$E37      )*100))</f>
        <v>54.96907216494845</v>
      </c>
      <c r="U37" s="56">
        <f t="shared" ref="U37:U41" si="24">IF(($E37      =0),0,(($Q37      /$E37      )*100))</f>
        <v>54.96849484536083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26888000</v>
      </c>
      <c r="C38" s="108"/>
      <c r="D38" s="108"/>
      <c r="E38" s="108">
        <f t="shared" si="18"/>
        <v>26888000</v>
      </c>
      <c r="F38" s="109">
        <v>24447000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46288000</v>
      </c>
      <c r="C42" s="111">
        <f>SUM(C37:C41)</f>
        <v>0</v>
      </c>
      <c r="D42" s="111"/>
      <c r="E42" s="111">
        <f t="shared" si="18"/>
        <v>46288000</v>
      </c>
      <c r="F42" s="112">
        <f t="shared" ref="F42:O42" si="25">SUM(F37:F41)</f>
        <v>43847000</v>
      </c>
      <c r="G42" s="113">
        <f t="shared" si="25"/>
        <v>10670000</v>
      </c>
      <c r="H42" s="112">
        <f t="shared" si="25"/>
        <v>8492000</v>
      </c>
      <c r="I42" s="113">
        <f t="shared" si="25"/>
        <v>8492573</v>
      </c>
      <c r="J42" s="112">
        <f t="shared" si="25"/>
        <v>2172000</v>
      </c>
      <c r="K42" s="113">
        <f t="shared" si="25"/>
        <v>2171315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10664000</v>
      </c>
      <c r="Q42" s="113">
        <f t="shared" si="20"/>
        <v>10663888</v>
      </c>
      <c r="R42" s="58">
        <f t="shared" si="21"/>
        <v>-74.42298634008479</v>
      </c>
      <c r="S42" s="59">
        <f t="shared" si="22"/>
        <v>-74.432777910769801</v>
      </c>
      <c r="T42" s="58">
        <f>IF((+$E37+$E40) =0,0,(P42   /(+$E37+$E40) )*100)</f>
        <v>54.96907216494845</v>
      </c>
      <c r="U42" s="60">
        <f>IF((+$E37+$E40) =0,0,(Q42   /(+$E37+$E40) )*100)</f>
        <v>54.96849484536083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75607000</v>
      </c>
      <c r="C69" s="120">
        <f>SUM(C9:C16,C19:C25,C28:C31,C34,C37:C41,C44:C54,C57:C60,C63:C67)</f>
        <v>0</v>
      </c>
      <c r="D69" s="120"/>
      <c r="E69" s="120">
        <f t="shared" si="35"/>
        <v>75607000</v>
      </c>
      <c r="F69" s="121">
        <f t="shared" ref="F69:O69" si="43">SUM(F9:F16,F19:F25,F28:F31,F34,F37:F41,F44:F54,F57:F60,F63:F67)</f>
        <v>73166000</v>
      </c>
      <c r="G69" s="122">
        <f t="shared" si="43"/>
        <v>31234000</v>
      </c>
      <c r="H69" s="121">
        <f t="shared" si="43"/>
        <v>10306000</v>
      </c>
      <c r="I69" s="122">
        <f t="shared" si="43"/>
        <v>10351500</v>
      </c>
      <c r="J69" s="121">
        <f t="shared" si="43"/>
        <v>3625000</v>
      </c>
      <c r="K69" s="122">
        <f t="shared" si="43"/>
        <v>2916313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13931000</v>
      </c>
      <c r="Q69" s="122">
        <f t="shared" si="37"/>
        <v>13267813</v>
      </c>
      <c r="R69" s="67">
        <f t="shared" si="38"/>
        <v>-64.826314768096253</v>
      </c>
      <c r="S69" s="68">
        <f t="shared" si="39"/>
        <v>-71.82714582427667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28.594593485087955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27.233344280465527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54377000</v>
      </c>
      <c r="C71" s="108"/>
      <c r="D71" s="108"/>
      <c r="E71" s="108">
        <f>$B71      +$C71      +$D71</f>
        <v>54377000</v>
      </c>
      <c r="F71" s="109">
        <v>54377000</v>
      </c>
      <c r="G71" s="110">
        <v>44762000</v>
      </c>
      <c r="H71" s="109">
        <v>18348000</v>
      </c>
      <c r="I71" s="110">
        <v>38637469</v>
      </c>
      <c r="J71" s="109">
        <v>18114000</v>
      </c>
      <c r="K71" s="110">
        <v>10365924</v>
      </c>
      <c r="L71" s="109"/>
      <c r="M71" s="110"/>
      <c r="N71" s="109"/>
      <c r="O71" s="110"/>
      <c r="P71" s="109">
        <f>$H71      +$J71      +$L71      +$N71</f>
        <v>36462000</v>
      </c>
      <c r="Q71" s="110">
        <f>$I71      +$K71      +$M71      +$O71</f>
        <v>49003393</v>
      </c>
      <c r="R71" s="54">
        <f>IF(($H71      =0),0,((($J71      -$H71      )/$H71      )*100))</f>
        <v>-1.2753433616742968</v>
      </c>
      <c r="S71" s="55">
        <f>IF(($I71      =0),0,((($K71      -$I71      )/$I71      )*100))</f>
        <v>-73.171317199892158</v>
      </c>
      <c r="T71" s="54">
        <f>IF(($E71      =0),0,(($P71      /$E71      )*100))</f>
        <v>67.054085366975002</v>
      </c>
      <c r="U71" s="56">
        <f>IF(($E71      =0),0,(($Q71      /$E71      )*100))</f>
        <v>90.117867848538907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54377000</v>
      </c>
      <c r="C73" s="117">
        <f>SUM(C71:C72)</f>
        <v>0</v>
      </c>
      <c r="D73" s="117"/>
      <c r="E73" s="117">
        <f>$B73      +$C73      +$D73</f>
        <v>54377000</v>
      </c>
      <c r="F73" s="118">
        <f t="shared" ref="F73:O73" si="44">SUM(F71:F72)</f>
        <v>54377000</v>
      </c>
      <c r="G73" s="119">
        <f t="shared" si="44"/>
        <v>44762000</v>
      </c>
      <c r="H73" s="118">
        <f t="shared" si="44"/>
        <v>18348000</v>
      </c>
      <c r="I73" s="119">
        <f t="shared" si="44"/>
        <v>38637469</v>
      </c>
      <c r="J73" s="118">
        <f t="shared" si="44"/>
        <v>18114000</v>
      </c>
      <c r="K73" s="119">
        <f t="shared" si="44"/>
        <v>10365924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36462000</v>
      </c>
      <c r="Q73" s="119">
        <f>$I73      +$K73      +$M73      +$O73</f>
        <v>49003393</v>
      </c>
      <c r="R73" s="63">
        <f>IF(($H73      =0),0,((($J73      -$H73      )/$H73      )*100))</f>
        <v>-1.2753433616742968</v>
      </c>
      <c r="S73" s="64">
        <f>IF(($I73      =0),0,((($K73      -$I73      )/$I73      )*100))</f>
        <v>-73.171317199892158</v>
      </c>
      <c r="T73" s="63">
        <f>IF(($E71      =0),0,(($P71      /$E71      )*100))</f>
        <v>67.054085366975002</v>
      </c>
      <c r="U73" s="65">
        <f>IF($E71   =0,0,($Q71   /$E71 )*100)</f>
        <v>90.117867848538907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54377000</v>
      </c>
      <c r="C74" s="120">
        <f>SUM(C71:C72)</f>
        <v>0</v>
      </c>
      <c r="D74" s="120"/>
      <c r="E74" s="120">
        <f>$B74      +$C74      +$D74</f>
        <v>54377000</v>
      </c>
      <c r="F74" s="121">
        <f t="shared" ref="F74:O74" si="45">SUM(F71:F72)</f>
        <v>54377000</v>
      </c>
      <c r="G74" s="122">
        <f t="shared" si="45"/>
        <v>44762000</v>
      </c>
      <c r="H74" s="121">
        <f t="shared" si="45"/>
        <v>18348000</v>
      </c>
      <c r="I74" s="122">
        <f t="shared" si="45"/>
        <v>38637469</v>
      </c>
      <c r="J74" s="121">
        <f t="shared" si="45"/>
        <v>18114000</v>
      </c>
      <c r="K74" s="122">
        <f t="shared" si="45"/>
        <v>10365924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36462000</v>
      </c>
      <c r="Q74" s="122">
        <f>$I74      +$K74      +$M74      +$O74</f>
        <v>49003393</v>
      </c>
      <c r="R74" s="67">
        <f>IF(($H74      =0),0,((($J74      -$H74      )/$H74      )*100))</f>
        <v>-1.2753433616742968</v>
      </c>
      <c r="S74" s="68">
        <f>IF(($I74      =0),0,((($K74      -$I74      )/$I74      )*100))</f>
        <v>-73.171317199892158</v>
      </c>
      <c r="T74" s="67">
        <f>IF(($E71      =0),0,(($P71      /$E71      )*100))</f>
        <v>67.054085366975002</v>
      </c>
      <c r="U74" s="71">
        <f>IF($E71   =0,0,($Q71   /$E71 )*100)</f>
        <v>90.117867848538907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129984000</v>
      </c>
      <c r="C75" s="120">
        <f>SUM(C9:C16,C19:C25,C28:C31,C34,C37:C41,C44:C54,C57:C60,C63:C67,C71:C72)</f>
        <v>0</v>
      </c>
      <c r="D75" s="120"/>
      <c r="E75" s="120">
        <f>$B75      +$C75      +$D75</f>
        <v>129984000</v>
      </c>
      <c r="F75" s="121">
        <f t="shared" ref="F75:O75" si="46">SUM(F9:F16,F19:F25,F28:F31,F34,F37:F41,F44:F54,F57:F60,F63:F67,F71:F72)</f>
        <v>127543000</v>
      </c>
      <c r="G75" s="122">
        <f t="shared" si="46"/>
        <v>75996000</v>
      </c>
      <c r="H75" s="121">
        <f t="shared" si="46"/>
        <v>28654000</v>
      </c>
      <c r="I75" s="122">
        <f t="shared" si="46"/>
        <v>48988969</v>
      </c>
      <c r="J75" s="121">
        <f t="shared" si="46"/>
        <v>21739000</v>
      </c>
      <c r="K75" s="122">
        <f t="shared" si="46"/>
        <v>13282237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50393000</v>
      </c>
      <c r="Q75" s="122">
        <f>$I75      +$K75      +$M75      +$O75</f>
        <v>62271206</v>
      </c>
      <c r="R75" s="67">
        <f>IF(($H75      =0),0,((($J75      -$H75      )/$H75      )*100))</f>
        <v>-24.132756334194177</v>
      </c>
      <c r="S75" s="68">
        <f>IF(($I75      =0),0,((($K75      -$I75      )/$I75      )*100))</f>
        <v>-72.887290197921899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48.87968495382944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60.401185303018543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Qsk9qOlss5vjYg4TqBF37FdE1cJtwiKMjcjd1cQ/IQCuZRP4B8YaCN4QkOg/M8U8pbooGvIW0G1az5r1I1UlJQ==" saltValue="iWuFIqVF5I5ssHo8nd7M8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2800000</v>
      </c>
      <c r="C10" s="108"/>
      <c r="D10" s="108"/>
      <c r="E10" s="108">
        <f t="shared" ref="E10:E17" si="0">$B10      +$C10      +$D10</f>
        <v>2800000</v>
      </c>
      <c r="F10" s="109">
        <v>2800000</v>
      </c>
      <c r="G10" s="110">
        <v>2800000</v>
      </c>
      <c r="H10" s="109">
        <v>1082000</v>
      </c>
      <c r="I10" s="110">
        <v>1082650</v>
      </c>
      <c r="J10" s="109">
        <v>308000</v>
      </c>
      <c r="K10" s="110">
        <v>308433</v>
      </c>
      <c r="L10" s="109"/>
      <c r="M10" s="110"/>
      <c r="N10" s="109"/>
      <c r="O10" s="110"/>
      <c r="P10" s="109">
        <f t="shared" ref="P10:P17" si="1">$H10      +$J10      +$L10      +$N10</f>
        <v>1390000</v>
      </c>
      <c r="Q10" s="110">
        <f t="shared" ref="Q10:Q17" si="2">$I10      +$K10      +$M10      +$O10</f>
        <v>1391083</v>
      </c>
      <c r="R10" s="54">
        <f t="shared" ref="R10:R17" si="3">IF(($H10      =0),0,((($J10      -$H10      )/$H10      )*100))</f>
        <v>-71.534195933456559</v>
      </c>
      <c r="S10" s="55">
        <f t="shared" ref="S10:S17" si="4">IF(($I10      =0),0,((($K10      -$I10      )/$I10      )*100))</f>
        <v>-71.51129173786542</v>
      </c>
      <c r="T10" s="54">
        <f t="shared" ref="T10:T16" si="5">IF(($E10      =0),0,(($P10      /$E10      )*100))</f>
        <v>49.642857142857146</v>
      </c>
      <c r="U10" s="56">
        <f t="shared" ref="U10:U16" si="6">IF(($E10      =0),0,(($Q10      /$E10      )*100))</f>
        <v>49.681535714285715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4000000</v>
      </c>
      <c r="C11" s="108"/>
      <c r="D11" s="108"/>
      <c r="E11" s="108">
        <f t="shared" si="0"/>
        <v>4000000</v>
      </c>
      <c r="F11" s="109">
        <v>4000000</v>
      </c>
      <c r="G11" s="110">
        <v>2000000</v>
      </c>
      <c r="H11" s="109">
        <v>974000</v>
      </c>
      <c r="I11" s="110">
        <v>844468</v>
      </c>
      <c r="J11" s="109">
        <v>668000</v>
      </c>
      <c r="K11" s="110">
        <v>669370</v>
      </c>
      <c r="L11" s="109"/>
      <c r="M11" s="110"/>
      <c r="N11" s="109"/>
      <c r="O11" s="110"/>
      <c r="P11" s="109">
        <f t="shared" si="1"/>
        <v>1642000</v>
      </c>
      <c r="Q11" s="110">
        <f t="shared" si="2"/>
        <v>1513838</v>
      </c>
      <c r="R11" s="54">
        <f t="shared" si="3"/>
        <v>-31.416837782340863</v>
      </c>
      <c r="S11" s="55">
        <f t="shared" si="4"/>
        <v>-20.734711084375014</v>
      </c>
      <c r="T11" s="54">
        <f t="shared" si="5"/>
        <v>41.05</v>
      </c>
      <c r="U11" s="56">
        <f t="shared" si="6"/>
        <v>37.845950000000002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>
        <v>2600000</v>
      </c>
      <c r="C14" s="108"/>
      <c r="D14" s="108"/>
      <c r="E14" s="108">
        <f t="shared" si="0"/>
        <v>2600000</v>
      </c>
      <c r="F14" s="109">
        <v>2600000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100000</v>
      </c>
      <c r="C15" s="108"/>
      <c r="D15" s="108"/>
      <c r="E15" s="108">
        <f t="shared" si="0"/>
        <v>100000</v>
      </c>
      <c r="F15" s="109">
        <v>100000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9500000</v>
      </c>
      <c r="C17" s="111">
        <f>SUM(C9:C16)</f>
        <v>0</v>
      </c>
      <c r="D17" s="111"/>
      <c r="E17" s="111">
        <f t="shared" si="0"/>
        <v>9500000</v>
      </c>
      <c r="F17" s="112">
        <f t="shared" ref="F17:O17" si="7">SUM(F9:F16)</f>
        <v>9500000</v>
      </c>
      <c r="G17" s="113">
        <f t="shared" si="7"/>
        <v>4800000</v>
      </c>
      <c r="H17" s="112">
        <f t="shared" si="7"/>
        <v>2056000</v>
      </c>
      <c r="I17" s="113">
        <f t="shared" si="7"/>
        <v>1927118</v>
      </c>
      <c r="J17" s="112">
        <f t="shared" si="7"/>
        <v>976000</v>
      </c>
      <c r="K17" s="113">
        <f t="shared" si="7"/>
        <v>977803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3032000</v>
      </c>
      <c r="Q17" s="113">
        <f t="shared" si="2"/>
        <v>2904921</v>
      </c>
      <c r="R17" s="58">
        <f t="shared" si="3"/>
        <v>-52.529182879377437</v>
      </c>
      <c r="S17" s="59">
        <f t="shared" si="4"/>
        <v>-49.260865188327855</v>
      </c>
      <c r="T17" s="58">
        <f>IF((SUM($E9:$E14))=0,0,(P17/(SUM($E9:$E14))*100))</f>
        <v>32.255319148936167</v>
      </c>
      <c r="U17" s="60">
        <f>IF((SUM($E9:$E14))=0,0,(Q17/(SUM($E9:$E14))*100))</f>
        <v>30.903414893617022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8000000</v>
      </c>
      <c r="D22" s="108"/>
      <c r="E22" s="108">
        <f t="shared" si="8"/>
        <v>8000000</v>
      </c>
      <c r="F22" s="109">
        <v>8000000</v>
      </c>
      <c r="G22" s="110">
        <v>8000000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39188000</v>
      </c>
      <c r="C23" s="108"/>
      <c r="D23" s="108"/>
      <c r="E23" s="108">
        <f t="shared" si="8"/>
        <v>39188000</v>
      </c>
      <c r="F23" s="109">
        <v>39188000</v>
      </c>
      <c r="G23" s="110">
        <v>26985000</v>
      </c>
      <c r="H23" s="109">
        <v>3590000</v>
      </c>
      <c r="I23" s="110">
        <v>16223621</v>
      </c>
      <c r="J23" s="109"/>
      <c r="K23" s="110">
        <v>19272378</v>
      </c>
      <c r="L23" s="109"/>
      <c r="M23" s="110"/>
      <c r="N23" s="109"/>
      <c r="O23" s="110"/>
      <c r="P23" s="109">
        <f t="shared" si="9"/>
        <v>3590000</v>
      </c>
      <c r="Q23" s="110">
        <f t="shared" si="10"/>
        <v>35495999</v>
      </c>
      <c r="R23" s="54">
        <f t="shared" si="11"/>
        <v>-100</v>
      </c>
      <c r="S23" s="55">
        <f t="shared" si="12"/>
        <v>18.792087167223642</v>
      </c>
      <c r="T23" s="54">
        <f t="shared" si="13"/>
        <v>9.1609676431560683</v>
      </c>
      <c r="U23" s="56">
        <f t="shared" si="14"/>
        <v>90.578746044707557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39188000</v>
      </c>
      <c r="C26" s="111">
        <f>SUM(C19:C25)</f>
        <v>8000000</v>
      </c>
      <c r="D26" s="111"/>
      <c r="E26" s="111">
        <f t="shared" si="8"/>
        <v>47188000</v>
      </c>
      <c r="F26" s="112">
        <f t="shared" ref="F26:O26" si="15">SUM(F19:F25)</f>
        <v>47188000</v>
      </c>
      <c r="G26" s="113">
        <f t="shared" si="15"/>
        <v>34985000</v>
      </c>
      <c r="H26" s="112">
        <f t="shared" si="15"/>
        <v>3590000</v>
      </c>
      <c r="I26" s="113">
        <f t="shared" si="15"/>
        <v>16223621</v>
      </c>
      <c r="J26" s="112">
        <f t="shared" si="15"/>
        <v>0</v>
      </c>
      <c r="K26" s="113">
        <f t="shared" si="15"/>
        <v>19272378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3590000</v>
      </c>
      <c r="Q26" s="113">
        <f t="shared" si="10"/>
        <v>35495999</v>
      </c>
      <c r="R26" s="58">
        <f t="shared" si="11"/>
        <v>-100</v>
      </c>
      <c r="S26" s="59">
        <f t="shared" si="12"/>
        <v>18.792087167223642</v>
      </c>
      <c r="T26" s="58">
        <f>IF(($E26-$E21-$E25)   =0,0,($P26   /($E26-$E21-$E25)   )*100)</f>
        <v>7.6078664067135717</v>
      </c>
      <c r="U26" s="60">
        <f>IF(($E26-$E21-$E25)   =0,0,($Q26   /($E26-$E21-$E25)   )*100)</f>
        <v>75.222512079342209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2934000</v>
      </c>
      <c r="C34" s="108"/>
      <c r="D34" s="108"/>
      <c r="E34" s="108">
        <f>$B34      +$C34      +$D34</f>
        <v>2934000</v>
      </c>
      <c r="F34" s="109">
        <v>2934000</v>
      </c>
      <c r="G34" s="110">
        <v>2054000</v>
      </c>
      <c r="H34" s="109">
        <v>734000</v>
      </c>
      <c r="I34" s="110">
        <v>1678017</v>
      </c>
      <c r="J34" s="109">
        <v>1320000</v>
      </c>
      <c r="K34" s="110">
        <v>1725339</v>
      </c>
      <c r="L34" s="109"/>
      <c r="M34" s="110"/>
      <c r="N34" s="109"/>
      <c r="O34" s="110"/>
      <c r="P34" s="109">
        <f>$H34      +$J34      +$L34      +$N34</f>
        <v>2054000</v>
      </c>
      <c r="Q34" s="110">
        <f>$I34      +$K34      +$M34      +$O34</f>
        <v>3403356</v>
      </c>
      <c r="R34" s="54">
        <f>IF(($H34      =0),0,((($J34      -$H34      )/$H34      )*100))</f>
        <v>79.836512261580381</v>
      </c>
      <c r="S34" s="55">
        <f>IF(($I34      =0),0,((($K34      -$I34      )/$I34      )*100))</f>
        <v>2.820114456528152</v>
      </c>
      <c r="T34" s="54">
        <f>IF(($E34      =0),0,(($P34      /$E34      )*100))</f>
        <v>70.006816632583508</v>
      </c>
      <c r="U34" s="56">
        <f>IF(($E34      =0),0,(($Q34      /$E34      )*100))</f>
        <v>115.99713701431493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2934000</v>
      </c>
      <c r="C35" s="111">
        <f>C34</f>
        <v>0</v>
      </c>
      <c r="D35" s="111"/>
      <c r="E35" s="111">
        <f>$B35      +$C35      +$D35</f>
        <v>2934000</v>
      </c>
      <c r="F35" s="112">
        <f t="shared" ref="F35:O35" si="17">F34</f>
        <v>2934000</v>
      </c>
      <c r="G35" s="113">
        <f t="shared" si="17"/>
        <v>2054000</v>
      </c>
      <c r="H35" s="112">
        <f t="shared" si="17"/>
        <v>734000</v>
      </c>
      <c r="I35" s="113">
        <f t="shared" si="17"/>
        <v>1678017</v>
      </c>
      <c r="J35" s="112">
        <f t="shared" si="17"/>
        <v>1320000</v>
      </c>
      <c r="K35" s="113">
        <f t="shared" si="17"/>
        <v>1725339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2054000</v>
      </c>
      <c r="Q35" s="113">
        <f>$I35      +$K35      +$M35      +$O35</f>
        <v>3403356</v>
      </c>
      <c r="R35" s="58">
        <f>IF(($H35      =0),0,((($J35      -$H35      )/$H35      )*100))</f>
        <v>79.836512261580381</v>
      </c>
      <c r="S35" s="59">
        <f>IF(($I35      =0),0,((($K35      -$I35      )/$I35      )*100))</f>
        <v>2.820114456528152</v>
      </c>
      <c r="T35" s="58">
        <f>IF($E35   =0,0,($P35   /$E35   )*100)</f>
        <v>70.006816632583508</v>
      </c>
      <c r="U35" s="60">
        <f>IF($E35   =0,0,($Q35   /$E35   )*100)</f>
        <v>115.99713701431493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4480000</v>
      </c>
      <c r="C37" s="108"/>
      <c r="D37" s="108"/>
      <c r="E37" s="108">
        <f t="shared" ref="E37:E42" si="18">$B37      +$C37      +$D37</f>
        <v>4480000</v>
      </c>
      <c r="F37" s="109">
        <v>4480000</v>
      </c>
      <c r="G37" s="110">
        <v>2912000</v>
      </c>
      <c r="H37" s="109">
        <v>1525000</v>
      </c>
      <c r="I37" s="110">
        <v>1525013</v>
      </c>
      <c r="J37" s="109">
        <v>1387000</v>
      </c>
      <c r="K37" s="110">
        <v>1713082</v>
      </c>
      <c r="L37" s="109"/>
      <c r="M37" s="110"/>
      <c r="N37" s="109"/>
      <c r="O37" s="110"/>
      <c r="P37" s="109">
        <f t="shared" ref="P37:P42" si="19">$H37      +$J37      +$L37      +$N37</f>
        <v>2912000</v>
      </c>
      <c r="Q37" s="110">
        <f t="shared" ref="Q37:Q42" si="20">$I37      +$K37      +$M37      +$O37</f>
        <v>3238095</v>
      </c>
      <c r="R37" s="54">
        <f t="shared" ref="R37:R42" si="21">IF(($H37      =0),0,((($J37      -$H37      )/$H37      )*100))</f>
        <v>-9.0491803278688518</v>
      </c>
      <c r="S37" s="55">
        <f t="shared" ref="S37:S42" si="22">IF(($I37      =0),0,((($K37      -$I37      )/$I37      )*100))</f>
        <v>12.332288314919284</v>
      </c>
      <c r="T37" s="54">
        <f t="shared" ref="T37:T41" si="23">IF(($E37      =0),0,(($P37      /$E37      )*100))</f>
        <v>65</v>
      </c>
      <c r="U37" s="56">
        <f t="shared" ref="U37:U41" si="24">IF(($E37      =0),0,(($Q37      /$E37      )*100))</f>
        <v>72.278906249999991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34027000</v>
      </c>
      <c r="C38" s="108"/>
      <c r="D38" s="108"/>
      <c r="E38" s="108">
        <f t="shared" si="18"/>
        <v>34027000</v>
      </c>
      <c r="F38" s="109">
        <v>30938000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2600000</v>
      </c>
      <c r="H40" s="109"/>
      <c r="I40" s="110"/>
      <c r="J40" s="109">
        <v>1217000</v>
      </c>
      <c r="K40" s="110"/>
      <c r="L40" s="109"/>
      <c r="M40" s="110"/>
      <c r="N40" s="109"/>
      <c r="O40" s="110"/>
      <c r="P40" s="109">
        <f t="shared" si="19"/>
        <v>1217000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30.425000000000001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42507000</v>
      </c>
      <c r="C42" s="111">
        <f>SUM(C37:C41)</f>
        <v>0</v>
      </c>
      <c r="D42" s="111"/>
      <c r="E42" s="111">
        <f t="shared" si="18"/>
        <v>42507000</v>
      </c>
      <c r="F42" s="112">
        <f t="shared" ref="F42:O42" si="25">SUM(F37:F41)</f>
        <v>39418000</v>
      </c>
      <c r="G42" s="113">
        <f t="shared" si="25"/>
        <v>5512000</v>
      </c>
      <c r="H42" s="112">
        <f t="shared" si="25"/>
        <v>1525000</v>
      </c>
      <c r="I42" s="113">
        <f t="shared" si="25"/>
        <v>1525013</v>
      </c>
      <c r="J42" s="112">
        <f t="shared" si="25"/>
        <v>2604000</v>
      </c>
      <c r="K42" s="113">
        <f t="shared" si="25"/>
        <v>1713082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4129000</v>
      </c>
      <c r="Q42" s="113">
        <f t="shared" si="20"/>
        <v>3238095</v>
      </c>
      <c r="R42" s="58">
        <f t="shared" si="21"/>
        <v>70.754098360655732</v>
      </c>
      <c r="S42" s="59">
        <f t="shared" si="22"/>
        <v>12.332288314919284</v>
      </c>
      <c r="T42" s="58">
        <f>IF((+$E37+$E40) =0,0,(P42   /(+$E37+$E40) )*100)</f>
        <v>48.691037735849058</v>
      </c>
      <c r="U42" s="60">
        <f>IF((+$E37+$E40) =0,0,(Q42   /(+$E37+$E40) )*100)</f>
        <v>38.185082547169813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94129000</v>
      </c>
      <c r="C69" s="120">
        <f>SUM(C9:C16,C19:C25,C28:C31,C34,C37:C41,C44:C54,C57:C60,C63:C67)</f>
        <v>8000000</v>
      </c>
      <c r="D69" s="120"/>
      <c r="E69" s="120">
        <f t="shared" si="35"/>
        <v>102129000</v>
      </c>
      <c r="F69" s="121">
        <f t="shared" ref="F69:O69" si="43">SUM(F9:F16,F19:F25,F28:F31,F34,F37:F41,F44:F54,F57:F60,F63:F67)</f>
        <v>99040000</v>
      </c>
      <c r="G69" s="122">
        <f t="shared" si="43"/>
        <v>47351000</v>
      </c>
      <c r="H69" s="121">
        <f t="shared" si="43"/>
        <v>7905000</v>
      </c>
      <c r="I69" s="122">
        <f t="shared" si="43"/>
        <v>21353769</v>
      </c>
      <c r="J69" s="121">
        <f t="shared" si="43"/>
        <v>4900000</v>
      </c>
      <c r="K69" s="122">
        <f t="shared" si="43"/>
        <v>23688602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12805000</v>
      </c>
      <c r="Q69" s="122">
        <f t="shared" si="37"/>
        <v>45042371</v>
      </c>
      <c r="R69" s="67">
        <f t="shared" si="38"/>
        <v>-38.013915243516763</v>
      </c>
      <c r="S69" s="68">
        <f t="shared" si="39"/>
        <v>10.934055716346842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18.830328519749422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66.236832740213529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107297000</v>
      </c>
      <c r="C71" s="108"/>
      <c r="D71" s="108"/>
      <c r="E71" s="108">
        <f>$B71      +$C71      +$D71</f>
        <v>107297000</v>
      </c>
      <c r="F71" s="109">
        <v>107297000</v>
      </c>
      <c r="G71" s="110">
        <v>92275000</v>
      </c>
      <c r="H71" s="109">
        <v>36060000</v>
      </c>
      <c r="I71" s="110">
        <v>43299348</v>
      </c>
      <c r="J71" s="109">
        <v>24781000</v>
      </c>
      <c r="K71" s="110">
        <v>24072878</v>
      </c>
      <c r="L71" s="109"/>
      <c r="M71" s="110"/>
      <c r="N71" s="109"/>
      <c r="O71" s="110"/>
      <c r="P71" s="109">
        <f>$H71      +$J71      +$L71      +$N71</f>
        <v>60841000</v>
      </c>
      <c r="Q71" s="110">
        <f>$I71      +$K71      +$M71      +$O71</f>
        <v>67372226</v>
      </c>
      <c r="R71" s="54">
        <f>IF(($H71      =0),0,((($J71      -$H71      )/$H71      )*100))</f>
        <v>-31.278424847476426</v>
      </c>
      <c r="S71" s="55">
        <f>IF(($I71      =0),0,((($K71      -$I71      )/$I71      )*100))</f>
        <v>-44.403601643147148</v>
      </c>
      <c r="T71" s="54">
        <f>IF(($E71      =0),0,(($P71      /$E71      )*100))</f>
        <v>56.703356105016908</v>
      </c>
      <c r="U71" s="56">
        <f>IF(($E71      =0),0,(($Q71      /$E71      )*100))</f>
        <v>62.790409797105227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107297000</v>
      </c>
      <c r="C73" s="117">
        <f>SUM(C71:C72)</f>
        <v>0</v>
      </c>
      <c r="D73" s="117"/>
      <c r="E73" s="117">
        <f>$B73      +$C73      +$D73</f>
        <v>107297000</v>
      </c>
      <c r="F73" s="118">
        <f t="shared" ref="F73:O73" si="44">SUM(F71:F72)</f>
        <v>107297000</v>
      </c>
      <c r="G73" s="119">
        <f t="shared" si="44"/>
        <v>92275000</v>
      </c>
      <c r="H73" s="118">
        <f t="shared" si="44"/>
        <v>36060000</v>
      </c>
      <c r="I73" s="119">
        <f t="shared" si="44"/>
        <v>43299348</v>
      </c>
      <c r="J73" s="118">
        <f t="shared" si="44"/>
        <v>24781000</v>
      </c>
      <c r="K73" s="119">
        <f t="shared" si="44"/>
        <v>24072878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60841000</v>
      </c>
      <c r="Q73" s="119">
        <f>$I73      +$K73      +$M73      +$O73</f>
        <v>67372226</v>
      </c>
      <c r="R73" s="63">
        <f>IF(($H73      =0),0,((($J73      -$H73      )/$H73      )*100))</f>
        <v>-31.278424847476426</v>
      </c>
      <c r="S73" s="64">
        <f>IF(($I73      =0),0,((($K73      -$I73      )/$I73      )*100))</f>
        <v>-44.403601643147148</v>
      </c>
      <c r="T73" s="63">
        <f>IF(($E71      =0),0,(($P71      /$E71      )*100))</f>
        <v>56.703356105016908</v>
      </c>
      <c r="U73" s="65">
        <f>IF($E71   =0,0,($Q71   /$E71 )*100)</f>
        <v>62.790409797105227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107297000</v>
      </c>
      <c r="C74" s="120">
        <f>SUM(C71:C72)</f>
        <v>0</v>
      </c>
      <c r="D74" s="120"/>
      <c r="E74" s="120">
        <f>$B74      +$C74      +$D74</f>
        <v>107297000</v>
      </c>
      <c r="F74" s="121">
        <f t="shared" ref="F74:O74" si="45">SUM(F71:F72)</f>
        <v>107297000</v>
      </c>
      <c r="G74" s="122">
        <f t="shared" si="45"/>
        <v>92275000</v>
      </c>
      <c r="H74" s="121">
        <f t="shared" si="45"/>
        <v>36060000</v>
      </c>
      <c r="I74" s="122">
        <f t="shared" si="45"/>
        <v>43299348</v>
      </c>
      <c r="J74" s="121">
        <f t="shared" si="45"/>
        <v>24781000</v>
      </c>
      <c r="K74" s="122">
        <f t="shared" si="45"/>
        <v>24072878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60841000</v>
      </c>
      <c r="Q74" s="122">
        <f>$I74      +$K74      +$M74      +$O74</f>
        <v>67372226</v>
      </c>
      <c r="R74" s="67">
        <f>IF(($H74      =0),0,((($J74      -$H74      )/$H74      )*100))</f>
        <v>-31.278424847476426</v>
      </c>
      <c r="S74" s="68">
        <f>IF(($I74      =0),0,((($K74      -$I74      )/$I74      )*100))</f>
        <v>-44.403601643147148</v>
      </c>
      <c r="T74" s="67">
        <f>IF(($E71      =0),0,(($P71      /$E71      )*100))</f>
        <v>56.703356105016908</v>
      </c>
      <c r="U74" s="71">
        <f>IF($E71   =0,0,($Q71   /$E71 )*100)</f>
        <v>62.790409797105227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201426000</v>
      </c>
      <c r="C75" s="120">
        <f>SUM(C9:C16,C19:C25,C28:C31,C34,C37:C41,C44:C54,C57:C60,C63:C67,C71:C72)</f>
        <v>8000000</v>
      </c>
      <c r="D75" s="120"/>
      <c r="E75" s="120">
        <f>$B75      +$C75      +$D75</f>
        <v>209426000</v>
      </c>
      <c r="F75" s="121">
        <f t="shared" ref="F75:O75" si="46">SUM(F9:F16,F19:F25,F28:F31,F34,F37:F41,F44:F54,F57:F60,F63:F67,F71:F72)</f>
        <v>206337000</v>
      </c>
      <c r="G75" s="122">
        <f t="shared" si="46"/>
        <v>139626000</v>
      </c>
      <c r="H75" s="121">
        <f t="shared" si="46"/>
        <v>43965000</v>
      </c>
      <c r="I75" s="122">
        <f t="shared" si="46"/>
        <v>64653117</v>
      </c>
      <c r="J75" s="121">
        <f t="shared" si="46"/>
        <v>29681000</v>
      </c>
      <c r="K75" s="122">
        <f t="shared" si="46"/>
        <v>47761480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73646000</v>
      </c>
      <c r="Q75" s="122">
        <f>$I75      +$K75      +$M75      +$O75</f>
        <v>112414597</v>
      </c>
      <c r="R75" s="67">
        <f>IF(($H75      =0),0,((($J75      -$H75      )/$H75      )*100))</f>
        <v>-32.489480268395319</v>
      </c>
      <c r="S75" s="68">
        <f>IF(($I75      =0),0,((($K75      -$I75      )/$I75      )*100))</f>
        <v>-26.126562467204788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42.011648668845801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64.127346419546029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ebNtr7Km9SgNuJggGOca6v4bJ53XU3orPn/QmOltOlBDBIw+6hbDI6I3dOOhyMEolh9X1LmW1dQq/KST3kiH2w==" saltValue="hpr68W2lpCotHkonnyZFz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416000</v>
      </c>
      <c r="I10" s="110"/>
      <c r="J10" s="109">
        <v>300000</v>
      </c>
      <c r="K10" s="110"/>
      <c r="L10" s="109"/>
      <c r="M10" s="110"/>
      <c r="N10" s="109"/>
      <c r="O10" s="110"/>
      <c r="P10" s="109">
        <f t="shared" ref="P10:P17" si="1">$H10      +$J10      +$L10      +$N10</f>
        <v>716000</v>
      </c>
      <c r="Q10" s="110">
        <f t="shared" ref="Q10:Q17" si="2">$I10      +$K10      +$M10      +$O10</f>
        <v>0</v>
      </c>
      <c r="R10" s="54">
        <f t="shared" ref="R10:R17" si="3">IF(($H10      =0),0,((($J10      -$H10      )/$H10      )*100))</f>
        <v>-27.884615384615387</v>
      </c>
      <c r="S10" s="55">
        <f t="shared" ref="S10:S17" si="4">IF(($I10      =0),0,((($K10      -$I10      )/$I10      )*100))</f>
        <v>0</v>
      </c>
      <c r="T10" s="54">
        <f t="shared" ref="T10:T16" si="5">IF(($E10      =0),0,(($P10      /$E10      )*100))</f>
        <v>35.799999999999997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2000000</v>
      </c>
      <c r="C17" s="111">
        <f>SUM(C9:C16)</f>
        <v>0</v>
      </c>
      <c r="D17" s="111"/>
      <c r="E17" s="111">
        <f t="shared" si="0"/>
        <v>2000000</v>
      </c>
      <c r="F17" s="112">
        <f t="shared" ref="F17:O17" si="7">SUM(F9:F16)</f>
        <v>2000000</v>
      </c>
      <c r="G17" s="113">
        <f t="shared" si="7"/>
        <v>2000000</v>
      </c>
      <c r="H17" s="112">
        <f t="shared" si="7"/>
        <v>416000</v>
      </c>
      <c r="I17" s="113">
        <f t="shared" si="7"/>
        <v>0</v>
      </c>
      <c r="J17" s="112">
        <f t="shared" si="7"/>
        <v>300000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716000</v>
      </c>
      <c r="Q17" s="113">
        <f t="shared" si="2"/>
        <v>0</v>
      </c>
      <c r="R17" s="58">
        <f t="shared" si="3"/>
        <v>-27.884615384615387</v>
      </c>
      <c r="S17" s="59">
        <f t="shared" si="4"/>
        <v>0</v>
      </c>
      <c r="T17" s="58">
        <f>IF((SUM($E9:$E14))=0,0,(P17/(SUM($E9:$E14))*100))</f>
        <v>35.799999999999997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30000000</v>
      </c>
      <c r="D22" s="108"/>
      <c r="E22" s="108">
        <f t="shared" si="8"/>
        <v>30000000</v>
      </c>
      <c r="F22" s="109">
        <v>30000000</v>
      </c>
      <c r="G22" s="110">
        <v>30000000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30000000</v>
      </c>
      <c r="D26" s="111"/>
      <c r="E26" s="111">
        <f t="shared" si="8"/>
        <v>30000000</v>
      </c>
      <c r="F26" s="112">
        <f t="shared" ref="F26:O26" si="15">SUM(F19:F25)</f>
        <v>30000000</v>
      </c>
      <c r="G26" s="113">
        <f t="shared" si="15"/>
        <v>30000000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3444000</v>
      </c>
      <c r="C31" s="108"/>
      <c r="D31" s="108"/>
      <c r="E31" s="108">
        <f>$B31      +$C31      +$D31</f>
        <v>3444000</v>
      </c>
      <c r="F31" s="109">
        <v>3444000</v>
      </c>
      <c r="G31" s="110">
        <v>2410000</v>
      </c>
      <c r="H31" s="109"/>
      <c r="I31" s="110"/>
      <c r="J31" s="109">
        <v>849000</v>
      </c>
      <c r="K31" s="110"/>
      <c r="L31" s="109"/>
      <c r="M31" s="110"/>
      <c r="N31" s="109"/>
      <c r="O31" s="110"/>
      <c r="P31" s="109">
        <f>$H31      +$J31      +$L31      +$N31</f>
        <v>849000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24.651567944250871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3444000</v>
      </c>
      <c r="C32" s="111">
        <f>SUM(C28:C31)</f>
        <v>0</v>
      </c>
      <c r="D32" s="111"/>
      <c r="E32" s="111">
        <f>$B32      +$C32      +$D32</f>
        <v>3444000</v>
      </c>
      <c r="F32" s="112">
        <f t="shared" ref="F32:O32" si="16">SUM(F28:F31)</f>
        <v>3444000</v>
      </c>
      <c r="G32" s="113">
        <f t="shared" si="16"/>
        <v>2410000</v>
      </c>
      <c r="H32" s="112">
        <f t="shared" si="16"/>
        <v>0</v>
      </c>
      <c r="I32" s="113">
        <f t="shared" si="16"/>
        <v>0</v>
      </c>
      <c r="J32" s="112">
        <f t="shared" si="16"/>
        <v>849000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849000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24.651567944250871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3628000</v>
      </c>
      <c r="C34" s="108"/>
      <c r="D34" s="108"/>
      <c r="E34" s="108">
        <f>$B34      +$C34      +$D34</f>
        <v>3628000</v>
      </c>
      <c r="F34" s="109">
        <v>3628000</v>
      </c>
      <c r="G34" s="110">
        <v>2540000</v>
      </c>
      <c r="H34" s="109">
        <v>907000</v>
      </c>
      <c r="I34" s="110"/>
      <c r="J34" s="109">
        <v>1356000</v>
      </c>
      <c r="K34" s="110"/>
      <c r="L34" s="109"/>
      <c r="M34" s="110"/>
      <c r="N34" s="109"/>
      <c r="O34" s="110"/>
      <c r="P34" s="109">
        <f>$H34      +$J34      +$L34      +$N34</f>
        <v>2263000</v>
      </c>
      <c r="Q34" s="110">
        <f>$I34      +$K34      +$M34      +$O34</f>
        <v>0</v>
      </c>
      <c r="R34" s="54">
        <f>IF(($H34      =0),0,((($J34      -$H34      )/$H34      )*100))</f>
        <v>49.503858875413457</v>
      </c>
      <c r="S34" s="55">
        <f>IF(($I34      =0),0,((($K34      -$I34      )/$I34      )*100))</f>
        <v>0</v>
      </c>
      <c r="T34" s="54">
        <f>IF(($E34      =0),0,(($P34      /$E34      )*100))</f>
        <v>62.375964718853361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3628000</v>
      </c>
      <c r="C35" s="111">
        <f>C34</f>
        <v>0</v>
      </c>
      <c r="D35" s="111"/>
      <c r="E35" s="111">
        <f>$B35      +$C35      +$D35</f>
        <v>3628000</v>
      </c>
      <c r="F35" s="112">
        <f t="shared" ref="F35:O35" si="17">F34</f>
        <v>3628000</v>
      </c>
      <c r="G35" s="113">
        <f t="shared" si="17"/>
        <v>2540000</v>
      </c>
      <c r="H35" s="112">
        <f t="shared" si="17"/>
        <v>907000</v>
      </c>
      <c r="I35" s="113">
        <f t="shared" si="17"/>
        <v>0</v>
      </c>
      <c r="J35" s="112">
        <f t="shared" si="17"/>
        <v>1356000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2263000</v>
      </c>
      <c r="Q35" s="113">
        <f>$I35      +$K35      +$M35      +$O35</f>
        <v>0</v>
      </c>
      <c r="R35" s="58">
        <f>IF(($H35      =0),0,((($J35      -$H35      )/$H35      )*100))</f>
        <v>49.503858875413457</v>
      </c>
      <c r="S35" s="59">
        <f>IF(($I35      =0),0,((($K35      -$I35      )/$I35      )*100))</f>
        <v>0</v>
      </c>
      <c r="T35" s="58">
        <f>IF($E35   =0,0,($P35   /$E35   )*100)</f>
        <v>62.375964718853361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>
        <v>250000000</v>
      </c>
      <c r="C45" s="108"/>
      <c r="D45" s="108"/>
      <c r="E45" s="108">
        <f t="shared" si="26"/>
        <v>250000000</v>
      </c>
      <c r="F45" s="109">
        <v>250000000</v>
      </c>
      <c r="G45" s="110">
        <v>149213000</v>
      </c>
      <c r="H45" s="109">
        <v>52262000</v>
      </c>
      <c r="I45" s="110"/>
      <c r="J45" s="109">
        <v>55619000</v>
      </c>
      <c r="K45" s="110"/>
      <c r="L45" s="109"/>
      <c r="M45" s="110"/>
      <c r="N45" s="109"/>
      <c r="O45" s="110"/>
      <c r="P45" s="109">
        <f t="shared" si="27"/>
        <v>107881000</v>
      </c>
      <c r="Q45" s="110">
        <f t="shared" si="28"/>
        <v>0</v>
      </c>
      <c r="R45" s="54">
        <f t="shared" si="29"/>
        <v>6.4234051509701118</v>
      </c>
      <c r="S45" s="55">
        <f t="shared" si="30"/>
        <v>0</v>
      </c>
      <c r="T45" s="54">
        <f t="shared" si="31"/>
        <v>43.1524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95000000</v>
      </c>
      <c r="C53" s="108"/>
      <c r="D53" s="108"/>
      <c r="E53" s="108">
        <f t="shared" si="26"/>
        <v>95000000</v>
      </c>
      <c r="F53" s="109">
        <v>95000000</v>
      </c>
      <c r="G53" s="110">
        <v>59734000</v>
      </c>
      <c r="H53" s="109">
        <v>5068000</v>
      </c>
      <c r="I53" s="110"/>
      <c r="J53" s="109">
        <v>50386000</v>
      </c>
      <c r="K53" s="110"/>
      <c r="L53" s="109"/>
      <c r="M53" s="110"/>
      <c r="N53" s="109"/>
      <c r="O53" s="110"/>
      <c r="P53" s="109">
        <f t="shared" si="27"/>
        <v>55454000</v>
      </c>
      <c r="Q53" s="110">
        <f t="shared" si="28"/>
        <v>0</v>
      </c>
      <c r="R53" s="54">
        <f t="shared" si="29"/>
        <v>894.19889502762442</v>
      </c>
      <c r="S53" s="55">
        <f t="shared" si="30"/>
        <v>0</v>
      </c>
      <c r="T53" s="54">
        <f t="shared" si="31"/>
        <v>58.372631578947363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345000000</v>
      </c>
      <c r="C55" s="111">
        <f>SUM(C44:C54)</f>
        <v>0</v>
      </c>
      <c r="D55" s="111"/>
      <c r="E55" s="111">
        <f t="shared" si="26"/>
        <v>345000000</v>
      </c>
      <c r="F55" s="112">
        <f t="shared" ref="F55:O55" si="33">SUM(F44:F54)</f>
        <v>345000000</v>
      </c>
      <c r="G55" s="113">
        <f t="shared" si="33"/>
        <v>208947000</v>
      </c>
      <c r="H55" s="112">
        <f t="shared" si="33"/>
        <v>57330000</v>
      </c>
      <c r="I55" s="113">
        <f t="shared" si="33"/>
        <v>0</v>
      </c>
      <c r="J55" s="112">
        <f t="shared" si="33"/>
        <v>106005000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163335000</v>
      </c>
      <c r="Q55" s="113">
        <f t="shared" si="28"/>
        <v>0</v>
      </c>
      <c r="R55" s="58">
        <f t="shared" si="29"/>
        <v>84.903192046049185</v>
      </c>
      <c r="S55" s="59">
        <f t="shared" si="30"/>
        <v>0</v>
      </c>
      <c r="T55" s="58">
        <f>IF((+$E45+$E47+$E49+$E50+$E53) =0,0,(P55   /(+$E45+$E47+$E49+$E50+$E53) )*100)</f>
        <v>47.343478260869567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354072000</v>
      </c>
      <c r="C69" s="120">
        <f>SUM(C9:C16,C19:C25,C28:C31,C34,C37:C41,C44:C54,C57:C60,C63:C67)</f>
        <v>30000000</v>
      </c>
      <c r="D69" s="120"/>
      <c r="E69" s="120">
        <f t="shared" si="35"/>
        <v>384072000</v>
      </c>
      <c r="F69" s="121">
        <f t="shared" ref="F69:O69" si="43">SUM(F9:F16,F19:F25,F28:F31,F34,F37:F41,F44:F54,F57:F60,F63:F67)</f>
        <v>384072000</v>
      </c>
      <c r="G69" s="122">
        <f t="shared" si="43"/>
        <v>245897000</v>
      </c>
      <c r="H69" s="121">
        <f t="shared" si="43"/>
        <v>58653000</v>
      </c>
      <c r="I69" s="122">
        <f t="shared" si="43"/>
        <v>0</v>
      </c>
      <c r="J69" s="121">
        <f t="shared" si="43"/>
        <v>108510000</v>
      </c>
      <c r="K69" s="122">
        <f t="shared" si="43"/>
        <v>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167163000</v>
      </c>
      <c r="Q69" s="122">
        <f t="shared" si="37"/>
        <v>0</v>
      </c>
      <c r="R69" s="67">
        <f t="shared" si="38"/>
        <v>85.003324638125932</v>
      </c>
      <c r="S69" s="68">
        <f t="shared" si="39"/>
        <v>0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43.523870524276695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0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754481000</v>
      </c>
      <c r="C71" s="108"/>
      <c r="D71" s="108"/>
      <c r="E71" s="108">
        <f>$B71      +$C71      +$D71</f>
        <v>754481000</v>
      </c>
      <c r="F71" s="109">
        <v>754481000</v>
      </c>
      <c r="G71" s="110">
        <v>588851000</v>
      </c>
      <c r="H71" s="109">
        <v>148316000</v>
      </c>
      <c r="I71" s="110"/>
      <c r="J71" s="109">
        <v>226292000</v>
      </c>
      <c r="K71" s="110"/>
      <c r="L71" s="109"/>
      <c r="M71" s="110"/>
      <c r="N71" s="109"/>
      <c r="O71" s="110"/>
      <c r="P71" s="109">
        <f>$H71      +$J71      +$L71      +$N71</f>
        <v>374608000</v>
      </c>
      <c r="Q71" s="110">
        <f>$I71      +$K71      +$M71      +$O71</f>
        <v>0</v>
      </c>
      <c r="R71" s="54">
        <f>IF(($H71      =0),0,((($J71      -$H71      )/$H71      )*100))</f>
        <v>52.574233393565095</v>
      </c>
      <c r="S71" s="55">
        <f>IF(($I71      =0),0,((($K71      -$I71      )/$I71      )*100))</f>
        <v>0</v>
      </c>
      <c r="T71" s="54">
        <f>IF(($E71      =0),0,(($P71      /$E71      )*100))</f>
        <v>49.651084652893843</v>
      </c>
      <c r="U71" s="56">
        <f>IF(($E71      =0),0,(($Q71      /$E71      )*100))</f>
        <v>0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754481000</v>
      </c>
      <c r="C73" s="117">
        <f>SUM(C71:C72)</f>
        <v>0</v>
      </c>
      <c r="D73" s="117"/>
      <c r="E73" s="117">
        <f>$B73      +$C73      +$D73</f>
        <v>754481000</v>
      </c>
      <c r="F73" s="118">
        <f t="shared" ref="F73:O73" si="44">SUM(F71:F72)</f>
        <v>754481000</v>
      </c>
      <c r="G73" s="119">
        <f t="shared" si="44"/>
        <v>588851000</v>
      </c>
      <c r="H73" s="118">
        <f t="shared" si="44"/>
        <v>148316000</v>
      </c>
      <c r="I73" s="119">
        <f t="shared" si="44"/>
        <v>0</v>
      </c>
      <c r="J73" s="118">
        <f t="shared" si="44"/>
        <v>226292000</v>
      </c>
      <c r="K73" s="119">
        <f t="shared" si="44"/>
        <v>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374608000</v>
      </c>
      <c r="Q73" s="119">
        <f>$I73      +$K73      +$M73      +$O73</f>
        <v>0</v>
      </c>
      <c r="R73" s="63">
        <f>IF(($H73      =0),0,((($J73      -$H73      )/$H73      )*100))</f>
        <v>52.574233393565095</v>
      </c>
      <c r="S73" s="64">
        <f>IF(($I73      =0),0,((($K73      -$I73      )/$I73      )*100))</f>
        <v>0</v>
      </c>
      <c r="T73" s="63">
        <f>IF(($E71      =0),0,(($P71      /$E71      )*100))</f>
        <v>49.651084652893843</v>
      </c>
      <c r="U73" s="65">
        <f>IF($E71   =0,0,($Q71   /$E71 )*100)</f>
        <v>0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754481000</v>
      </c>
      <c r="C74" s="120">
        <f>SUM(C71:C72)</f>
        <v>0</v>
      </c>
      <c r="D74" s="120"/>
      <c r="E74" s="120">
        <f>$B74      +$C74      +$D74</f>
        <v>754481000</v>
      </c>
      <c r="F74" s="121">
        <f t="shared" ref="F74:O74" si="45">SUM(F71:F72)</f>
        <v>754481000</v>
      </c>
      <c r="G74" s="122">
        <f t="shared" si="45"/>
        <v>588851000</v>
      </c>
      <c r="H74" s="121">
        <f t="shared" si="45"/>
        <v>148316000</v>
      </c>
      <c r="I74" s="122">
        <f t="shared" si="45"/>
        <v>0</v>
      </c>
      <c r="J74" s="121">
        <f t="shared" si="45"/>
        <v>226292000</v>
      </c>
      <c r="K74" s="122">
        <f t="shared" si="45"/>
        <v>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374608000</v>
      </c>
      <c r="Q74" s="122">
        <f>$I74      +$K74      +$M74      +$O74</f>
        <v>0</v>
      </c>
      <c r="R74" s="67">
        <f>IF(($H74      =0),0,((($J74      -$H74      )/$H74      )*100))</f>
        <v>52.574233393565095</v>
      </c>
      <c r="S74" s="68">
        <f>IF(($I74      =0),0,((($K74      -$I74      )/$I74      )*100))</f>
        <v>0</v>
      </c>
      <c r="T74" s="67">
        <f>IF(($E71      =0),0,(($P71      /$E71      )*100))</f>
        <v>49.651084652893843</v>
      </c>
      <c r="U74" s="71">
        <f>IF($E71   =0,0,($Q71   /$E71 )*100)</f>
        <v>0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1108553000</v>
      </c>
      <c r="C75" s="120">
        <f>SUM(C9:C16,C19:C25,C28:C31,C34,C37:C41,C44:C54,C57:C60,C63:C67,C71:C72)</f>
        <v>30000000</v>
      </c>
      <c r="D75" s="120"/>
      <c r="E75" s="120">
        <f>$B75      +$C75      +$D75</f>
        <v>1138553000</v>
      </c>
      <c r="F75" s="121">
        <f t="shared" ref="F75:O75" si="46">SUM(F9:F16,F19:F25,F28:F31,F34,F37:F41,F44:F54,F57:F60,F63:F67,F71:F72)</f>
        <v>1138553000</v>
      </c>
      <c r="G75" s="122">
        <f t="shared" si="46"/>
        <v>834748000</v>
      </c>
      <c r="H75" s="121">
        <f t="shared" si="46"/>
        <v>206969000</v>
      </c>
      <c r="I75" s="122">
        <f t="shared" si="46"/>
        <v>0</v>
      </c>
      <c r="J75" s="121">
        <f t="shared" si="46"/>
        <v>334802000</v>
      </c>
      <c r="K75" s="122">
        <f t="shared" si="46"/>
        <v>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541771000</v>
      </c>
      <c r="Q75" s="122">
        <f>$I75      +$K75      +$M75      +$O75</f>
        <v>0</v>
      </c>
      <c r="R75" s="67">
        <f>IF(($H75      =0),0,((($J75      -$H75      )/$H75      )*100))</f>
        <v>61.764322193178685</v>
      </c>
      <c r="S75" s="68">
        <f>IF(($I75      =0),0,((($K75      -$I75      )/$I75      )*100))</f>
        <v>0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47.584170433875279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0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UTR509S5jULPN2FgAFlAhx6wqxS2q8D4gogoN1G8DFHnHwxOY4iBZs3bCxOo8Y5D2XBjT9HX2poedBU7aazyQ==" saltValue="sCiQpcuXcMnO4PjXBDsaH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114000</v>
      </c>
      <c r="I10" s="110">
        <v>267624</v>
      </c>
      <c r="J10" s="109">
        <v>346000</v>
      </c>
      <c r="K10" s="110">
        <v>352578</v>
      </c>
      <c r="L10" s="109"/>
      <c r="M10" s="110"/>
      <c r="N10" s="109"/>
      <c r="O10" s="110"/>
      <c r="P10" s="109">
        <f t="shared" ref="P10:P17" si="1">$H10      +$J10      +$L10      +$N10</f>
        <v>460000</v>
      </c>
      <c r="Q10" s="110">
        <f t="shared" ref="Q10:Q17" si="2">$I10      +$K10      +$M10      +$O10</f>
        <v>620202</v>
      </c>
      <c r="R10" s="54">
        <f t="shared" ref="R10:R17" si="3">IF(($H10      =0),0,((($J10      -$H10      )/$H10      )*100))</f>
        <v>203.50877192982458</v>
      </c>
      <c r="S10" s="55">
        <f t="shared" ref="S10:S17" si="4">IF(($I10      =0),0,((($K10      -$I10      )/$I10      )*100))</f>
        <v>31.743789794637252</v>
      </c>
      <c r="T10" s="54">
        <f t="shared" ref="T10:T16" si="5">IF(($E10      =0),0,(($P10      /$E10      )*100))</f>
        <v>25.555555555555554</v>
      </c>
      <c r="U10" s="56">
        <f t="shared" ref="U10:U16" si="6">IF(($E10      =0),0,(($Q10      /$E10      )*100))</f>
        <v>34.455666666666666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114000</v>
      </c>
      <c r="I17" s="113">
        <f t="shared" si="7"/>
        <v>267624</v>
      </c>
      <c r="J17" s="112">
        <f t="shared" si="7"/>
        <v>346000</v>
      </c>
      <c r="K17" s="113">
        <f t="shared" si="7"/>
        <v>352578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460000</v>
      </c>
      <c r="Q17" s="113">
        <f t="shared" si="2"/>
        <v>620202</v>
      </c>
      <c r="R17" s="58">
        <f t="shared" si="3"/>
        <v>203.50877192982458</v>
      </c>
      <c r="S17" s="59">
        <f t="shared" si="4"/>
        <v>31.743789794637252</v>
      </c>
      <c r="T17" s="58">
        <f>IF((SUM($E9:$E14))=0,0,(P17/(SUM($E9:$E14))*100))</f>
        <v>25.555555555555554</v>
      </c>
      <c r="U17" s="60">
        <f>IF((SUM($E9:$E14))=0,0,(Q17/(SUM($E9:$E14))*100))</f>
        <v>34.455666666666666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24543000</v>
      </c>
      <c r="C23" s="108"/>
      <c r="D23" s="108"/>
      <c r="E23" s="108">
        <f t="shared" si="8"/>
        <v>24543000</v>
      </c>
      <c r="F23" s="109">
        <v>24543000</v>
      </c>
      <c r="G23" s="110">
        <v>17516000</v>
      </c>
      <c r="H23" s="109">
        <v>2586000</v>
      </c>
      <c r="I23" s="110">
        <v>6020857</v>
      </c>
      <c r="J23" s="109">
        <v>5189000</v>
      </c>
      <c r="K23" s="110">
        <v>9043571</v>
      </c>
      <c r="L23" s="109"/>
      <c r="M23" s="110"/>
      <c r="N23" s="109"/>
      <c r="O23" s="110"/>
      <c r="P23" s="109">
        <f t="shared" si="9"/>
        <v>7775000</v>
      </c>
      <c r="Q23" s="110">
        <f t="shared" si="10"/>
        <v>15064428</v>
      </c>
      <c r="R23" s="54">
        <f t="shared" si="11"/>
        <v>100.65738592420728</v>
      </c>
      <c r="S23" s="55">
        <f t="shared" si="12"/>
        <v>50.204049024914553</v>
      </c>
      <c r="T23" s="54">
        <f t="shared" si="13"/>
        <v>31.679093835309459</v>
      </c>
      <c r="U23" s="56">
        <f t="shared" si="14"/>
        <v>61.379733528908446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24543000</v>
      </c>
      <c r="C26" s="111">
        <f>SUM(C19:C25)</f>
        <v>0</v>
      </c>
      <c r="D26" s="111"/>
      <c r="E26" s="111">
        <f t="shared" si="8"/>
        <v>24543000</v>
      </c>
      <c r="F26" s="112">
        <f t="shared" ref="F26:O26" si="15">SUM(F19:F25)</f>
        <v>24543000</v>
      </c>
      <c r="G26" s="113">
        <f t="shared" si="15"/>
        <v>17516000</v>
      </c>
      <c r="H26" s="112">
        <f t="shared" si="15"/>
        <v>2586000</v>
      </c>
      <c r="I26" s="113">
        <f t="shared" si="15"/>
        <v>6020857</v>
      </c>
      <c r="J26" s="112">
        <f t="shared" si="15"/>
        <v>5189000</v>
      </c>
      <c r="K26" s="113">
        <f t="shared" si="15"/>
        <v>9043571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7775000</v>
      </c>
      <c r="Q26" s="113">
        <f t="shared" si="10"/>
        <v>15064428</v>
      </c>
      <c r="R26" s="58">
        <f t="shared" si="11"/>
        <v>100.65738592420728</v>
      </c>
      <c r="S26" s="59">
        <f t="shared" si="12"/>
        <v>50.204049024914553</v>
      </c>
      <c r="T26" s="58">
        <f>IF(($E26-$E21-$E25)   =0,0,($P26   /($E26-$E21-$E25)   )*100)</f>
        <v>31.679093835309459</v>
      </c>
      <c r="U26" s="60">
        <f>IF(($E26-$E21-$E25)   =0,0,($Q26   /($E26-$E21-$E25)   )*100)</f>
        <v>61.379733528908446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2980000</v>
      </c>
      <c r="C34" s="108"/>
      <c r="D34" s="108"/>
      <c r="E34" s="108">
        <f>$B34      +$C34      +$D34</f>
        <v>2980000</v>
      </c>
      <c r="F34" s="109">
        <v>2980000</v>
      </c>
      <c r="G34" s="110">
        <v>2086000</v>
      </c>
      <c r="H34" s="109">
        <v>745000</v>
      </c>
      <c r="I34" s="110">
        <v>3351637</v>
      </c>
      <c r="J34" s="109">
        <v>1341000</v>
      </c>
      <c r="K34" s="110">
        <v>634864</v>
      </c>
      <c r="L34" s="109"/>
      <c r="M34" s="110"/>
      <c r="N34" s="109"/>
      <c r="O34" s="110"/>
      <c r="P34" s="109">
        <f>$H34      +$J34      +$L34      +$N34</f>
        <v>2086000</v>
      </c>
      <c r="Q34" s="110">
        <f>$I34      +$K34      +$M34      +$O34</f>
        <v>3986501</v>
      </c>
      <c r="R34" s="54">
        <f>IF(($H34      =0),0,((($J34      -$H34      )/$H34      )*100))</f>
        <v>80</v>
      </c>
      <c r="S34" s="55">
        <f>IF(($I34      =0),0,((($K34      -$I34      )/$I34      )*100))</f>
        <v>-81.058091911504732</v>
      </c>
      <c r="T34" s="54">
        <f>IF(($E34      =0),0,(($P34      /$E34      )*100))</f>
        <v>70</v>
      </c>
      <c r="U34" s="56">
        <f>IF(($E34      =0),0,(($Q34      /$E34      )*100))</f>
        <v>133.77520134228186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2980000</v>
      </c>
      <c r="C35" s="111">
        <f>C34</f>
        <v>0</v>
      </c>
      <c r="D35" s="111"/>
      <c r="E35" s="111">
        <f>$B35      +$C35      +$D35</f>
        <v>2980000</v>
      </c>
      <c r="F35" s="112">
        <f t="shared" ref="F35:O35" si="17">F34</f>
        <v>2980000</v>
      </c>
      <c r="G35" s="113">
        <f t="shared" si="17"/>
        <v>2086000</v>
      </c>
      <c r="H35" s="112">
        <f t="shared" si="17"/>
        <v>745000</v>
      </c>
      <c r="I35" s="113">
        <f t="shared" si="17"/>
        <v>3351637</v>
      </c>
      <c r="J35" s="112">
        <f t="shared" si="17"/>
        <v>1341000</v>
      </c>
      <c r="K35" s="113">
        <f t="shared" si="17"/>
        <v>634864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2086000</v>
      </c>
      <c r="Q35" s="113">
        <f>$I35      +$K35      +$M35      +$O35</f>
        <v>3986501</v>
      </c>
      <c r="R35" s="58">
        <f>IF(($H35      =0),0,((($J35      -$H35      )/$H35      )*100))</f>
        <v>80</v>
      </c>
      <c r="S35" s="59">
        <f>IF(($I35      =0),0,((($K35      -$I35      )/$I35      )*100))</f>
        <v>-81.058091911504732</v>
      </c>
      <c r="T35" s="58">
        <f>IF($E35   =0,0,($P35   /$E35   )*100)</f>
        <v>70</v>
      </c>
      <c r="U35" s="60">
        <f>IF($E35   =0,0,($Q35   /$E35   )*100)</f>
        <v>133.77520134228186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20549000</v>
      </c>
      <c r="C37" s="108"/>
      <c r="D37" s="108"/>
      <c r="E37" s="108">
        <f t="shared" ref="E37:E42" si="18">$B37      +$C37      +$D37</f>
        <v>20549000</v>
      </c>
      <c r="F37" s="109">
        <v>20549000</v>
      </c>
      <c r="G37" s="110">
        <v>20549000</v>
      </c>
      <c r="H37" s="109">
        <v>9247000</v>
      </c>
      <c r="I37" s="110"/>
      <c r="J37" s="109">
        <v>2046000</v>
      </c>
      <c r="K37" s="110"/>
      <c r="L37" s="109"/>
      <c r="M37" s="110"/>
      <c r="N37" s="109"/>
      <c r="O37" s="110"/>
      <c r="P37" s="109">
        <f t="shared" ref="P37:P42" si="19">$H37      +$J37      +$L37      +$N37</f>
        <v>11293000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-77.873905050286581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54.956445569127453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1835000</v>
      </c>
      <c r="C38" s="108"/>
      <c r="D38" s="108"/>
      <c r="E38" s="108">
        <f t="shared" si="18"/>
        <v>1835000</v>
      </c>
      <c r="F38" s="109">
        <v>1669000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22384000</v>
      </c>
      <c r="C42" s="111">
        <f>SUM(C37:C41)</f>
        <v>0</v>
      </c>
      <c r="D42" s="111"/>
      <c r="E42" s="111">
        <f t="shared" si="18"/>
        <v>22384000</v>
      </c>
      <c r="F42" s="112">
        <f t="shared" ref="F42:O42" si="25">SUM(F37:F41)</f>
        <v>22218000</v>
      </c>
      <c r="G42" s="113">
        <f t="shared" si="25"/>
        <v>20549000</v>
      </c>
      <c r="H42" s="112">
        <f t="shared" si="25"/>
        <v>9247000</v>
      </c>
      <c r="I42" s="113">
        <f t="shared" si="25"/>
        <v>0</v>
      </c>
      <c r="J42" s="112">
        <f t="shared" si="25"/>
        <v>2046000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11293000</v>
      </c>
      <c r="Q42" s="113">
        <f t="shared" si="20"/>
        <v>0</v>
      </c>
      <c r="R42" s="58">
        <f t="shared" si="21"/>
        <v>-77.873905050286581</v>
      </c>
      <c r="S42" s="59">
        <f t="shared" si="22"/>
        <v>0</v>
      </c>
      <c r="T42" s="58">
        <f>IF((+$E37+$E40) =0,0,(P42   /(+$E37+$E40) )*100)</f>
        <v>54.956445569127453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51707000</v>
      </c>
      <c r="C69" s="120">
        <f>SUM(C9:C16,C19:C25,C28:C31,C34,C37:C41,C44:C54,C57:C60,C63:C67)</f>
        <v>0</v>
      </c>
      <c r="D69" s="120"/>
      <c r="E69" s="120">
        <f t="shared" si="35"/>
        <v>51707000</v>
      </c>
      <c r="F69" s="121">
        <f t="shared" ref="F69:O69" si="43">SUM(F9:F16,F19:F25,F28:F31,F34,F37:F41,F44:F54,F57:F60,F63:F67)</f>
        <v>51541000</v>
      </c>
      <c r="G69" s="122">
        <f t="shared" si="43"/>
        <v>41951000</v>
      </c>
      <c r="H69" s="121">
        <f t="shared" si="43"/>
        <v>12692000</v>
      </c>
      <c r="I69" s="122">
        <f t="shared" si="43"/>
        <v>9640118</v>
      </c>
      <c r="J69" s="121">
        <f t="shared" si="43"/>
        <v>8922000</v>
      </c>
      <c r="K69" s="122">
        <f t="shared" si="43"/>
        <v>10031013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21614000</v>
      </c>
      <c r="Q69" s="122">
        <f t="shared" si="37"/>
        <v>19671131</v>
      </c>
      <c r="R69" s="67">
        <f t="shared" si="38"/>
        <v>-29.703750393948948</v>
      </c>
      <c r="S69" s="68">
        <f t="shared" si="39"/>
        <v>4.0548777514964032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43.338947706127691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39.443236685915942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60681000</v>
      </c>
      <c r="C71" s="108"/>
      <c r="D71" s="108"/>
      <c r="E71" s="108">
        <f>$B71      +$C71      +$D71</f>
        <v>60681000</v>
      </c>
      <c r="F71" s="109">
        <v>60681000</v>
      </c>
      <c r="G71" s="110">
        <v>47883000</v>
      </c>
      <c r="H71" s="109">
        <v>22046000</v>
      </c>
      <c r="I71" s="110">
        <v>20282831</v>
      </c>
      <c r="J71" s="109">
        <v>21519000</v>
      </c>
      <c r="K71" s="110">
        <v>26460558</v>
      </c>
      <c r="L71" s="109"/>
      <c r="M71" s="110"/>
      <c r="N71" s="109"/>
      <c r="O71" s="110"/>
      <c r="P71" s="109">
        <f>$H71      +$J71      +$L71      +$N71</f>
        <v>43565000</v>
      </c>
      <c r="Q71" s="110">
        <f>$I71      +$K71      +$M71      +$O71</f>
        <v>46743389</v>
      </c>
      <c r="R71" s="54">
        <f>IF(($H71      =0),0,((($J71      -$H71      )/$H71      )*100))</f>
        <v>-2.3904563186065499</v>
      </c>
      <c r="S71" s="55">
        <f>IF(($I71      =0),0,((($K71      -$I71      )/$I71      )*100))</f>
        <v>30.457912901803503</v>
      </c>
      <c r="T71" s="54">
        <f>IF(($E71      =0),0,(($P71      /$E71      )*100))</f>
        <v>71.793477365237877</v>
      </c>
      <c r="U71" s="56">
        <f>IF(($E71      =0),0,(($Q71      /$E71      )*100))</f>
        <v>77.031342594881423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60681000</v>
      </c>
      <c r="C73" s="117">
        <f>SUM(C71:C72)</f>
        <v>0</v>
      </c>
      <c r="D73" s="117"/>
      <c r="E73" s="117">
        <f>$B73      +$C73      +$D73</f>
        <v>60681000</v>
      </c>
      <c r="F73" s="118">
        <f t="shared" ref="F73:O73" si="44">SUM(F71:F72)</f>
        <v>60681000</v>
      </c>
      <c r="G73" s="119">
        <f t="shared" si="44"/>
        <v>47883000</v>
      </c>
      <c r="H73" s="118">
        <f t="shared" si="44"/>
        <v>22046000</v>
      </c>
      <c r="I73" s="119">
        <f t="shared" si="44"/>
        <v>20282831</v>
      </c>
      <c r="J73" s="118">
        <f t="shared" si="44"/>
        <v>21519000</v>
      </c>
      <c r="K73" s="119">
        <f t="shared" si="44"/>
        <v>26460558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43565000</v>
      </c>
      <c r="Q73" s="119">
        <f>$I73      +$K73      +$M73      +$O73</f>
        <v>46743389</v>
      </c>
      <c r="R73" s="63">
        <f>IF(($H73      =0),0,((($J73      -$H73      )/$H73      )*100))</f>
        <v>-2.3904563186065499</v>
      </c>
      <c r="S73" s="64">
        <f>IF(($I73      =0),0,((($K73      -$I73      )/$I73      )*100))</f>
        <v>30.457912901803503</v>
      </c>
      <c r="T73" s="63">
        <f>IF(($E71      =0),0,(($P71      /$E71      )*100))</f>
        <v>71.793477365237877</v>
      </c>
      <c r="U73" s="65">
        <f>IF($E71   =0,0,($Q71   /$E71 )*100)</f>
        <v>77.031342594881423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60681000</v>
      </c>
      <c r="C74" s="120">
        <f>SUM(C71:C72)</f>
        <v>0</v>
      </c>
      <c r="D74" s="120"/>
      <c r="E74" s="120">
        <f>$B74      +$C74      +$D74</f>
        <v>60681000</v>
      </c>
      <c r="F74" s="121">
        <f t="shared" ref="F74:O74" si="45">SUM(F71:F72)</f>
        <v>60681000</v>
      </c>
      <c r="G74" s="122">
        <f t="shared" si="45"/>
        <v>47883000</v>
      </c>
      <c r="H74" s="121">
        <f t="shared" si="45"/>
        <v>22046000</v>
      </c>
      <c r="I74" s="122">
        <f t="shared" si="45"/>
        <v>20282831</v>
      </c>
      <c r="J74" s="121">
        <f t="shared" si="45"/>
        <v>21519000</v>
      </c>
      <c r="K74" s="122">
        <f t="shared" si="45"/>
        <v>26460558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43565000</v>
      </c>
      <c r="Q74" s="122">
        <f>$I74      +$K74      +$M74      +$O74</f>
        <v>46743389</v>
      </c>
      <c r="R74" s="67">
        <f>IF(($H74      =0),0,((($J74      -$H74      )/$H74      )*100))</f>
        <v>-2.3904563186065499</v>
      </c>
      <c r="S74" s="68">
        <f>IF(($I74      =0),0,((($K74      -$I74      )/$I74      )*100))</f>
        <v>30.457912901803503</v>
      </c>
      <c r="T74" s="67">
        <f>IF(($E71      =0),0,(($P71      /$E71      )*100))</f>
        <v>71.793477365237877</v>
      </c>
      <c r="U74" s="71">
        <f>IF($E71   =0,0,($Q71   /$E71 )*100)</f>
        <v>77.031342594881423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112388000</v>
      </c>
      <c r="C75" s="120">
        <f>SUM(C9:C16,C19:C25,C28:C31,C34,C37:C41,C44:C54,C57:C60,C63:C67,C71:C72)</f>
        <v>0</v>
      </c>
      <c r="D75" s="120"/>
      <c r="E75" s="120">
        <f>$B75      +$C75      +$D75</f>
        <v>112388000</v>
      </c>
      <c r="F75" s="121">
        <f t="shared" ref="F75:O75" si="46">SUM(F9:F16,F19:F25,F28:F31,F34,F37:F41,F44:F54,F57:F60,F63:F67,F71:F72)</f>
        <v>112222000</v>
      </c>
      <c r="G75" s="122">
        <f t="shared" si="46"/>
        <v>89834000</v>
      </c>
      <c r="H75" s="121">
        <f t="shared" si="46"/>
        <v>34738000</v>
      </c>
      <c r="I75" s="122">
        <f t="shared" si="46"/>
        <v>29922949</v>
      </c>
      <c r="J75" s="121">
        <f t="shared" si="46"/>
        <v>30441000</v>
      </c>
      <c r="K75" s="122">
        <f t="shared" si="46"/>
        <v>36491571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65179000</v>
      </c>
      <c r="Q75" s="122">
        <f>$I75      +$K75      +$M75      +$O75</f>
        <v>66414520</v>
      </c>
      <c r="R75" s="67">
        <f>IF(($H75      =0),0,((($J75      -$H75      )/$H75      )*100))</f>
        <v>-12.369739190511831</v>
      </c>
      <c r="S75" s="68">
        <f>IF(($I75      =0),0,((($K75      -$I75      )/$I75      )*100))</f>
        <v>21.951786904425763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58.957242227709784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60.074823840149072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94pFbRk/oTxr66PqCxV6EHzn2ZTAG/qNgc2vevkBC0Uv4G85gBYhreC730+SB9Wv/0Qi83jn0kCw472vifbAmw==" saltValue="smw9VGSpmWRyVeBd8CPOd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149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1800000</v>
      </c>
      <c r="C10" s="108"/>
      <c r="D10" s="108"/>
      <c r="E10" s="108">
        <f t="shared" ref="E10:E17" si="0">$B10      +$C10      +$D10</f>
        <v>1800000</v>
      </c>
      <c r="F10" s="109">
        <v>1800000</v>
      </c>
      <c r="G10" s="110">
        <v>1800000</v>
      </c>
      <c r="H10" s="109">
        <v>126000</v>
      </c>
      <c r="I10" s="110">
        <v>-1674073</v>
      </c>
      <c r="J10" s="109">
        <v>31000</v>
      </c>
      <c r="K10" s="110">
        <v>1917524</v>
      </c>
      <c r="L10" s="109"/>
      <c r="M10" s="110"/>
      <c r="N10" s="109"/>
      <c r="O10" s="110"/>
      <c r="P10" s="109">
        <f t="shared" ref="P10:P17" si="1">$H10      +$J10      +$L10      +$N10</f>
        <v>157000</v>
      </c>
      <c r="Q10" s="110">
        <f t="shared" ref="Q10:Q17" si="2">$I10      +$K10      +$M10      +$O10</f>
        <v>243451</v>
      </c>
      <c r="R10" s="54">
        <f t="shared" ref="R10:R17" si="3">IF(($H10      =0),0,((($J10      -$H10      )/$H10      )*100))</f>
        <v>-75.396825396825392</v>
      </c>
      <c r="S10" s="55">
        <f t="shared" ref="S10:S17" si="4">IF(($I10      =0),0,((($K10      -$I10      )/$I10      )*100))</f>
        <v>-214.54243632147464</v>
      </c>
      <c r="T10" s="54">
        <f t="shared" ref="T10:T16" si="5">IF(($E10      =0),0,(($P10      /$E10      )*100))</f>
        <v>8.7222222222222232</v>
      </c>
      <c r="U10" s="56">
        <f t="shared" ref="U10:U16" si="6">IF(($E10      =0),0,(($Q10      /$E10      )*100))</f>
        <v>13.525055555555557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1800000</v>
      </c>
      <c r="C17" s="111">
        <f>SUM(C9:C16)</f>
        <v>0</v>
      </c>
      <c r="D17" s="111"/>
      <c r="E17" s="111">
        <f t="shared" si="0"/>
        <v>1800000</v>
      </c>
      <c r="F17" s="112">
        <f t="shared" ref="F17:O17" si="7">SUM(F9:F16)</f>
        <v>1800000</v>
      </c>
      <c r="G17" s="113">
        <f t="shared" si="7"/>
        <v>1800000</v>
      </c>
      <c r="H17" s="112">
        <f t="shared" si="7"/>
        <v>126000</v>
      </c>
      <c r="I17" s="113">
        <f t="shared" si="7"/>
        <v>-1674073</v>
      </c>
      <c r="J17" s="112">
        <f t="shared" si="7"/>
        <v>31000</v>
      </c>
      <c r="K17" s="113">
        <f t="shared" si="7"/>
        <v>1917524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157000</v>
      </c>
      <c r="Q17" s="113">
        <f t="shared" si="2"/>
        <v>243451</v>
      </c>
      <c r="R17" s="58">
        <f t="shared" si="3"/>
        <v>-75.396825396825392</v>
      </c>
      <c r="S17" s="59">
        <f t="shared" si="4"/>
        <v>-214.54243632147464</v>
      </c>
      <c r="T17" s="58">
        <f>IF((SUM($E9:$E14))=0,0,(P17/(SUM($E9:$E14))*100))</f>
        <v>8.7222222222222232</v>
      </c>
      <c r="U17" s="60">
        <f>IF((SUM($E9:$E14))=0,0,(Q17/(SUM($E9:$E14))*100))</f>
        <v>13.525055555555557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26848000</v>
      </c>
      <c r="C23" s="108"/>
      <c r="D23" s="108"/>
      <c r="E23" s="108">
        <f t="shared" si="8"/>
        <v>26848000</v>
      </c>
      <c r="F23" s="109">
        <v>26848000</v>
      </c>
      <c r="G23" s="110">
        <v>8054000</v>
      </c>
      <c r="H23" s="109"/>
      <c r="I23" s="110"/>
      <c r="J23" s="109">
        <v>5432000</v>
      </c>
      <c r="K23" s="110">
        <v>4704371</v>
      </c>
      <c r="L23" s="109"/>
      <c r="M23" s="110"/>
      <c r="N23" s="109"/>
      <c r="O23" s="110"/>
      <c r="P23" s="109">
        <f t="shared" si="9"/>
        <v>5432000</v>
      </c>
      <c r="Q23" s="110">
        <f t="shared" si="10"/>
        <v>4704371</v>
      </c>
      <c r="R23" s="54">
        <f t="shared" si="11"/>
        <v>0</v>
      </c>
      <c r="S23" s="55">
        <f t="shared" si="12"/>
        <v>0</v>
      </c>
      <c r="T23" s="54">
        <f t="shared" si="13"/>
        <v>20.232419547079857</v>
      </c>
      <c r="U23" s="56">
        <f t="shared" si="14"/>
        <v>17.522240017878428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26848000</v>
      </c>
      <c r="C26" s="111">
        <f>SUM(C19:C25)</f>
        <v>0</v>
      </c>
      <c r="D26" s="111"/>
      <c r="E26" s="111">
        <f t="shared" si="8"/>
        <v>26848000</v>
      </c>
      <c r="F26" s="112">
        <f t="shared" ref="F26:O26" si="15">SUM(F19:F25)</f>
        <v>26848000</v>
      </c>
      <c r="G26" s="113">
        <f t="shared" si="15"/>
        <v>8054000</v>
      </c>
      <c r="H26" s="112">
        <f t="shared" si="15"/>
        <v>0</v>
      </c>
      <c r="I26" s="113">
        <f t="shared" si="15"/>
        <v>0</v>
      </c>
      <c r="J26" s="112">
        <f t="shared" si="15"/>
        <v>5432000</v>
      </c>
      <c r="K26" s="113">
        <f t="shared" si="15"/>
        <v>4704371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5432000</v>
      </c>
      <c r="Q26" s="113">
        <f t="shared" si="10"/>
        <v>4704371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20.232419547079857</v>
      </c>
      <c r="U26" s="60">
        <f>IF(($E26-$E21-$E25)   =0,0,($Q26   /($E26-$E21-$E25)   )*100)</f>
        <v>17.522240017878428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2773000</v>
      </c>
      <c r="C34" s="108"/>
      <c r="D34" s="108"/>
      <c r="E34" s="108">
        <f>$B34      +$C34      +$D34</f>
        <v>2773000</v>
      </c>
      <c r="F34" s="109">
        <v>2773000</v>
      </c>
      <c r="G34" s="110">
        <v>1941000</v>
      </c>
      <c r="H34" s="109">
        <v>693000</v>
      </c>
      <c r="I34" s="110">
        <v>2153325</v>
      </c>
      <c r="J34" s="109">
        <v>620000</v>
      </c>
      <c r="K34" s="110">
        <v>619675</v>
      </c>
      <c r="L34" s="109"/>
      <c r="M34" s="110"/>
      <c r="N34" s="109"/>
      <c r="O34" s="110"/>
      <c r="P34" s="109">
        <f>$H34      +$J34      +$L34      +$N34</f>
        <v>1313000</v>
      </c>
      <c r="Q34" s="110">
        <f>$I34      +$K34      +$M34      +$O34</f>
        <v>2773000</v>
      </c>
      <c r="R34" s="54">
        <f>IF(($H34      =0),0,((($J34      -$H34      )/$H34      )*100))</f>
        <v>-10.533910533910534</v>
      </c>
      <c r="S34" s="55">
        <f>IF(($I34      =0),0,((($K34      -$I34      )/$I34      )*100))</f>
        <v>-71.222411851439048</v>
      </c>
      <c r="T34" s="54">
        <f>IF(($E34      =0),0,(($P34      /$E34      )*100))</f>
        <v>47.34944103858637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2773000</v>
      </c>
      <c r="C35" s="111">
        <f>C34</f>
        <v>0</v>
      </c>
      <c r="D35" s="111"/>
      <c r="E35" s="111">
        <f>$B35      +$C35      +$D35</f>
        <v>2773000</v>
      </c>
      <c r="F35" s="112">
        <f t="shared" ref="F35:O35" si="17">F34</f>
        <v>2773000</v>
      </c>
      <c r="G35" s="113">
        <f t="shared" si="17"/>
        <v>1941000</v>
      </c>
      <c r="H35" s="112">
        <f t="shared" si="17"/>
        <v>693000</v>
      </c>
      <c r="I35" s="113">
        <f t="shared" si="17"/>
        <v>2153325</v>
      </c>
      <c r="J35" s="112">
        <f t="shared" si="17"/>
        <v>620000</v>
      </c>
      <c r="K35" s="113">
        <f t="shared" si="17"/>
        <v>619675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1313000</v>
      </c>
      <c r="Q35" s="113">
        <f>$I35      +$K35      +$M35      +$O35</f>
        <v>2773000</v>
      </c>
      <c r="R35" s="58">
        <f>IF(($H35      =0),0,((($J35      -$H35      )/$H35      )*100))</f>
        <v>-10.533910533910534</v>
      </c>
      <c r="S35" s="59">
        <f>IF(($I35      =0),0,((($K35      -$I35      )/$I35      )*100))</f>
        <v>-71.222411851439048</v>
      </c>
      <c r="T35" s="58">
        <f>IF($E35   =0,0,($P35   /$E35   )*100)</f>
        <v>47.34944103858637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14970000</v>
      </c>
      <c r="C37" s="108"/>
      <c r="D37" s="108"/>
      <c r="E37" s="108">
        <f t="shared" ref="E37:E42" si="18">$B37      +$C37      +$D37</f>
        <v>14970000</v>
      </c>
      <c r="F37" s="109">
        <v>14970000</v>
      </c>
      <c r="G37" s="110">
        <v>8233000</v>
      </c>
      <c r="H37" s="109">
        <v>5880000</v>
      </c>
      <c r="I37" s="110"/>
      <c r="J37" s="109">
        <v>2353000</v>
      </c>
      <c r="K37" s="110"/>
      <c r="L37" s="109"/>
      <c r="M37" s="110"/>
      <c r="N37" s="109"/>
      <c r="O37" s="110"/>
      <c r="P37" s="109">
        <f t="shared" ref="P37:P42" si="19">$H37      +$J37      +$L37      +$N37</f>
        <v>8233000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-59.982993197278908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54.996659986639948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39067000</v>
      </c>
      <c r="C38" s="108"/>
      <c r="D38" s="108"/>
      <c r="E38" s="108">
        <f t="shared" si="18"/>
        <v>39067000</v>
      </c>
      <c r="F38" s="109">
        <v>35520000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54037000</v>
      </c>
      <c r="C42" s="111">
        <f>SUM(C37:C41)</f>
        <v>0</v>
      </c>
      <c r="D42" s="111"/>
      <c r="E42" s="111">
        <f t="shared" si="18"/>
        <v>54037000</v>
      </c>
      <c r="F42" s="112">
        <f t="shared" ref="F42:O42" si="25">SUM(F37:F41)</f>
        <v>50490000</v>
      </c>
      <c r="G42" s="113">
        <f t="shared" si="25"/>
        <v>8233000</v>
      </c>
      <c r="H42" s="112">
        <f t="shared" si="25"/>
        <v>5880000</v>
      </c>
      <c r="I42" s="113">
        <f t="shared" si="25"/>
        <v>0</v>
      </c>
      <c r="J42" s="112">
        <f t="shared" si="25"/>
        <v>2353000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8233000</v>
      </c>
      <c r="Q42" s="113">
        <f t="shared" si="20"/>
        <v>0</v>
      </c>
      <c r="R42" s="58">
        <f t="shared" si="21"/>
        <v>-59.982993197278908</v>
      </c>
      <c r="S42" s="59">
        <f t="shared" si="22"/>
        <v>0</v>
      </c>
      <c r="T42" s="58">
        <f>IF((+$E37+$E40) =0,0,(P42   /(+$E37+$E40) )*100)</f>
        <v>54.996659986639948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85458000</v>
      </c>
      <c r="C69" s="120">
        <f>SUM(C9:C16,C19:C25,C28:C31,C34,C37:C41,C44:C54,C57:C60,C63:C67)</f>
        <v>0</v>
      </c>
      <c r="D69" s="120"/>
      <c r="E69" s="120">
        <f t="shared" si="35"/>
        <v>85458000</v>
      </c>
      <c r="F69" s="121">
        <f t="shared" ref="F69:O69" si="43">SUM(F9:F16,F19:F25,F28:F31,F34,F37:F41,F44:F54,F57:F60,F63:F67)</f>
        <v>81911000</v>
      </c>
      <c r="G69" s="122">
        <f t="shared" si="43"/>
        <v>20028000</v>
      </c>
      <c r="H69" s="121">
        <f t="shared" si="43"/>
        <v>6699000</v>
      </c>
      <c r="I69" s="122">
        <f t="shared" si="43"/>
        <v>479252</v>
      </c>
      <c r="J69" s="121">
        <f t="shared" si="43"/>
        <v>8436000</v>
      </c>
      <c r="K69" s="122">
        <f t="shared" si="43"/>
        <v>7241570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15135000</v>
      </c>
      <c r="Q69" s="122">
        <f t="shared" si="37"/>
        <v>7720822</v>
      </c>
      <c r="R69" s="67">
        <f t="shared" si="38"/>
        <v>25.929243170622478</v>
      </c>
      <c r="S69" s="68">
        <f t="shared" si="39"/>
        <v>1411.0150818358609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32.62486258110409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16.642930740876462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57096000</v>
      </c>
      <c r="C71" s="108"/>
      <c r="D71" s="108"/>
      <c r="E71" s="108">
        <f>$B71      +$C71      +$D71</f>
        <v>57096000</v>
      </c>
      <c r="F71" s="109">
        <v>57096000</v>
      </c>
      <c r="G71" s="110">
        <v>50101000</v>
      </c>
      <c r="H71" s="109">
        <v>19270000</v>
      </c>
      <c r="I71" s="110">
        <v>22623739</v>
      </c>
      <c r="J71" s="109">
        <v>16249000</v>
      </c>
      <c r="K71" s="110">
        <v>15414363</v>
      </c>
      <c r="L71" s="109"/>
      <c r="M71" s="110"/>
      <c r="N71" s="109"/>
      <c r="O71" s="110"/>
      <c r="P71" s="109">
        <f>$H71      +$J71      +$L71      +$N71</f>
        <v>35519000</v>
      </c>
      <c r="Q71" s="110">
        <f>$I71      +$K71      +$M71      +$O71</f>
        <v>38038102</v>
      </c>
      <c r="R71" s="54">
        <f>IF(($H71      =0),0,((($J71      -$H71      )/$H71      )*100))</f>
        <v>-15.677218474312401</v>
      </c>
      <c r="S71" s="55">
        <f>IF(($I71      =0),0,((($K71      -$I71      )/$I71      )*100))</f>
        <v>-31.866421372700593</v>
      </c>
      <c r="T71" s="54">
        <f>IF(($E71      =0),0,(($P71      /$E71      )*100))</f>
        <v>62.209261594507495</v>
      </c>
      <c r="U71" s="56">
        <f>IF(($E71      =0),0,(($Q71      /$E71      )*100))</f>
        <v>66.62130797253748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57096000</v>
      </c>
      <c r="C73" s="117">
        <f>SUM(C71:C72)</f>
        <v>0</v>
      </c>
      <c r="D73" s="117"/>
      <c r="E73" s="117">
        <f>$B73      +$C73      +$D73</f>
        <v>57096000</v>
      </c>
      <c r="F73" s="118">
        <f t="shared" ref="F73:O73" si="44">SUM(F71:F72)</f>
        <v>57096000</v>
      </c>
      <c r="G73" s="119">
        <f t="shared" si="44"/>
        <v>50101000</v>
      </c>
      <c r="H73" s="118">
        <f t="shared" si="44"/>
        <v>19270000</v>
      </c>
      <c r="I73" s="119">
        <f t="shared" si="44"/>
        <v>22623739</v>
      </c>
      <c r="J73" s="118">
        <f t="shared" si="44"/>
        <v>16249000</v>
      </c>
      <c r="K73" s="119">
        <f t="shared" si="44"/>
        <v>15414363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35519000</v>
      </c>
      <c r="Q73" s="119">
        <f>$I73      +$K73      +$M73      +$O73</f>
        <v>38038102</v>
      </c>
      <c r="R73" s="63">
        <f>IF(($H73      =0),0,((($J73      -$H73      )/$H73      )*100))</f>
        <v>-15.677218474312401</v>
      </c>
      <c r="S73" s="64">
        <f>IF(($I73      =0),0,((($K73      -$I73      )/$I73      )*100))</f>
        <v>-31.866421372700593</v>
      </c>
      <c r="T73" s="63">
        <f>IF(($E71      =0),0,(($P71      /$E71      )*100))</f>
        <v>62.209261594507495</v>
      </c>
      <c r="U73" s="65">
        <f>IF($E71   =0,0,($Q71   /$E71 )*100)</f>
        <v>66.62130797253748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57096000</v>
      </c>
      <c r="C74" s="120">
        <f>SUM(C71:C72)</f>
        <v>0</v>
      </c>
      <c r="D74" s="120"/>
      <c r="E74" s="120">
        <f>$B74      +$C74      +$D74</f>
        <v>57096000</v>
      </c>
      <c r="F74" s="121">
        <f t="shared" ref="F74:O74" si="45">SUM(F71:F72)</f>
        <v>57096000</v>
      </c>
      <c r="G74" s="122">
        <f t="shared" si="45"/>
        <v>50101000</v>
      </c>
      <c r="H74" s="121">
        <f t="shared" si="45"/>
        <v>19270000</v>
      </c>
      <c r="I74" s="122">
        <f t="shared" si="45"/>
        <v>22623739</v>
      </c>
      <c r="J74" s="121">
        <f t="shared" si="45"/>
        <v>16249000</v>
      </c>
      <c r="K74" s="122">
        <f t="shared" si="45"/>
        <v>15414363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35519000</v>
      </c>
      <c r="Q74" s="122">
        <f>$I74      +$K74      +$M74      +$O74</f>
        <v>38038102</v>
      </c>
      <c r="R74" s="67">
        <f>IF(($H74      =0),0,((($J74      -$H74      )/$H74      )*100))</f>
        <v>-15.677218474312401</v>
      </c>
      <c r="S74" s="68">
        <f>IF(($I74      =0),0,((($K74      -$I74      )/$I74      )*100))</f>
        <v>-31.866421372700593</v>
      </c>
      <c r="T74" s="67">
        <f>IF(($E71      =0),0,(($P71      /$E71      )*100))</f>
        <v>62.209261594507495</v>
      </c>
      <c r="U74" s="71">
        <f>IF($E71   =0,0,($Q71   /$E71 )*100)</f>
        <v>66.62130797253748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142554000</v>
      </c>
      <c r="C75" s="120">
        <f>SUM(C9:C16,C19:C25,C28:C31,C34,C37:C41,C44:C54,C57:C60,C63:C67,C71:C72)</f>
        <v>0</v>
      </c>
      <c r="D75" s="120"/>
      <c r="E75" s="120">
        <f>$B75      +$C75      +$D75</f>
        <v>142554000</v>
      </c>
      <c r="F75" s="121">
        <f t="shared" ref="F75:O75" si="46">SUM(F9:F16,F19:F25,F28:F31,F34,F37:F41,F44:F54,F57:F60,F63:F67,F71:F72)</f>
        <v>139007000</v>
      </c>
      <c r="G75" s="122">
        <f t="shared" si="46"/>
        <v>70129000</v>
      </c>
      <c r="H75" s="121">
        <f t="shared" si="46"/>
        <v>25969000</v>
      </c>
      <c r="I75" s="122">
        <f t="shared" si="46"/>
        <v>23102991</v>
      </c>
      <c r="J75" s="121">
        <f t="shared" si="46"/>
        <v>24685000</v>
      </c>
      <c r="K75" s="122">
        <f t="shared" si="46"/>
        <v>22655933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50654000</v>
      </c>
      <c r="Q75" s="122">
        <f>$I75      +$K75      +$M75      +$O75</f>
        <v>45758924</v>
      </c>
      <c r="R75" s="67">
        <f>IF(($H75      =0),0,((($J75      -$H75      )/$H75      )*100))</f>
        <v>-4.9443567330278411</v>
      </c>
      <c r="S75" s="68">
        <f>IF(($I75      =0),0,((($K75      -$I75      )/$I75      )*100))</f>
        <v>-1.9350654640345053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48.947210760771888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44.217074608404921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lBTLNZlbYTdFB45TBuqweUYwMaMiL5VFXyzDL5vEkaNSRV9yb2qorfLzZxi2vSlUBPSGU3ZZAfVbNqDAhU6Jhg==" saltValue="rHrDRymdm0F9fwwDzCZ2m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150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2100000</v>
      </c>
      <c r="C10" s="108"/>
      <c r="D10" s="108"/>
      <c r="E10" s="108">
        <f t="shared" ref="E10:E17" si="0">$B10      +$C10      +$D10</f>
        <v>2100000</v>
      </c>
      <c r="F10" s="109">
        <v>2100000</v>
      </c>
      <c r="G10" s="110">
        <v>2100000</v>
      </c>
      <c r="H10" s="109">
        <v>77000</v>
      </c>
      <c r="I10" s="110">
        <v>77459</v>
      </c>
      <c r="J10" s="109">
        <v>470000</v>
      </c>
      <c r="K10" s="110">
        <v>457247</v>
      </c>
      <c r="L10" s="109"/>
      <c r="M10" s="110"/>
      <c r="N10" s="109"/>
      <c r="O10" s="110"/>
      <c r="P10" s="109">
        <f t="shared" ref="P10:P17" si="1">$H10      +$J10      +$L10      +$N10</f>
        <v>547000</v>
      </c>
      <c r="Q10" s="110">
        <f t="shared" ref="Q10:Q17" si="2">$I10      +$K10      +$M10      +$O10</f>
        <v>534706</v>
      </c>
      <c r="R10" s="54">
        <f t="shared" ref="R10:R17" si="3">IF(($H10      =0),0,((($J10      -$H10      )/$H10      )*100))</f>
        <v>510.38961038961037</v>
      </c>
      <c r="S10" s="55">
        <f t="shared" ref="S10:S17" si="4">IF(($I10      =0),0,((($K10      -$I10      )/$I10      )*100))</f>
        <v>490.30842122929545</v>
      </c>
      <c r="T10" s="54">
        <f t="shared" ref="T10:T16" si="5">IF(($E10      =0),0,(($P10      /$E10      )*100))</f>
        <v>26.047619047619047</v>
      </c>
      <c r="U10" s="56">
        <f t="shared" ref="U10:U16" si="6">IF(($E10      =0),0,(($Q10      /$E10      )*100))</f>
        <v>25.462190476190479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>
        <v>1500000</v>
      </c>
      <c r="C15" s="108"/>
      <c r="D15" s="108"/>
      <c r="E15" s="108">
        <f t="shared" si="0"/>
        <v>1500000</v>
      </c>
      <c r="F15" s="109">
        <v>1500000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3600000</v>
      </c>
      <c r="C17" s="111">
        <f>SUM(C9:C16)</f>
        <v>0</v>
      </c>
      <c r="D17" s="111"/>
      <c r="E17" s="111">
        <f t="shared" si="0"/>
        <v>3600000</v>
      </c>
      <c r="F17" s="112">
        <f t="shared" ref="F17:O17" si="7">SUM(F9:F16)</f>
        <v>3600000</v>
      </c>
      <c r="G17" s="113">
        <f t="shared" si="7"/>
        <v>2100000</v>
      </c>
      <c r="H17" s="112">
        <f t="shared" si="7"/>
        <v>77000</v>
      </c>
      <c r="I17" s="113">
        <f t="shared" si="7"/>
        <v>77459</v>
      </c>
      <c r="J17" s="112">
        <f t="shared" si="7"/>
        <v>470000</v>
      </c>
      <c r="K17" s="113">
        <f t="shared" si="7"/>
        <v>457247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547000</v>
      </c>
      <c r="Q17" s="113">
        <f t="shared" si="2"/>
        <v>534706</v>
      </c>
      <c r="R17" s="58">
        <f t="shared" si="3"/>
        <v>510.38961038961037</v>
      </c>
      <c r="S17" s="59">
        <f t="shared" si="4"/>
        <v>490.30842122929545</v>
      </c>
      <c r="T17" s="58">
        <f>IF((SUM($E9:$E14))=0,0,(P17/(SUM($E9:$E14))*100))</f>
        <v>26.047619047619047</v>
      </c>
      <c r="U17" s="60">
        <f>IF((SUM($E9:$E14))=0,0,(Q17/(SUM($E9:$E14))*100))</f>
        <v>25.462190476190479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3111000</v>
      </c>
      <c r="C34" s="108"/>
      <c r="D34" s="108"/>
      <c r="E34" s="108">
        <f>$B34      +$C34      +$D34</f>
        <v>3111000</v>
      </c>
      <c r="F34" s="109">
        <v>3111000</v>
      </c>
      <c r="G34" s="110">
        <v>2178000</v>
      </c>
      <c r="H34" s="109">
        <v>778000</v>
      </c>
      <c r="I34" s="110">
        <v>2463691</v>
      </c>
      <c r="J34" s="109">
        <v>994000</v>
      </c>
      <c r="K34" s="110">
        <v>647309</v>
      </c>
      <c r="L34" s="109"/>
      <c r="M34" s="110"/>
      <c r="N34" s="109"/>
      <c r="O34" s="110"/>
      <c r="P34" s="109">
        <f>$H34      +$J34      +$L34      +$N34</f>
        <v>1772000</v>
      </c>
      <c r="Q34" s="110">
        <f>$I34      +$K34      +$M34      +$O34</f>
        <v>3111000</v>
      </c>
      <c r="R34" s="54">
        <f>IF(($H34      =0),0,((($J34      -$H34      )/$H34      )*100))</f>
        <v>27.763496143958871</v>
      </c>
      <c r="S34" s="55">
        <f>IF(($I34      =0),0,((($K34      -$I34      )/$I34      )*100))</f>
        <v>-73.726047625290676</v>
      </c>
      <c r="T34" s="54">
        <f>IF(($E34      =0),0,(($P34      /$E34      )*100))</f>
        <v>56.959177113468343</v>
      </c>
      <c r="U34" s="56">
        <f>IF(($E34      =0),0,(($Q34      /$E34      )*100))</f>
        <v>100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3111000</v>
      </c>
      <c r="C35" s="111">
        <f>C34</f>
        <v>0</v>
      </c>
      <c r="D35" s="111"/>
      <c r="E35" s="111">
        <f>$B35      +$C35      +$D35</f>
        <v>3111000</v>
      </c>
      <c r="F35" s="112">
        <f t="shared" ref="F35:O35" si="17">F34</f>
        <v>3111000</v>
      </c>
      <c r="G35" s="113">
        <f t="shared" si="17"/>
        <v>2178000</v>
      </c>
      <c r="H35" s="112">
        <f t="shared" si="17"/>
        <v>778000</v>
      </c>
      <c r="I35" s="113">
        <f t="shared" si="17"/>
        <v>2463691</v>
      </c>
      <c r="J35" s="112">
        <f t="shared" si="17"/>
        <v>994000</v>
      </c>
      <c r="K35" s="113">
        <f t="shared" si="17"/>
        <v>647309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1772000</v>
      </c>
      <c r="Q35" s="113">
        <f>$I35      +$K35      +$M35      +$O35</f>
        <v>3111000</v>
      </c>
      <c r="R35" s="58">
        <f>IF(($H35      =0),0,((($J35      -$H35      )/$H35      )*100))</f>
        <v>27.763496143958871</v>
      </c>
      <c r="S35" s="59">
        <f>IF(($I35      =0),0,((($K35      -$I35      )/$I35      )*100))</f>
        <v>-73.726047625290676</v>
      </c>
      <c r="T35" s="58">
        <f>IF($E35   =0,0,($P35   /$E35   )*100)</f>
        <v>56.959177113468343</v>
      </c>
      <c r="U35" s="60">
        <f>IF($E35   =0,0,($Q35   /$E35   )*100)</f>
        <v>100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22008000</v>
      </c>
      <c r="C37" s="108"/>
      <c r="D37" s="108"/>
      <c r="E37" s="108">
        <f t="shared" ref="E37:E42" si="18">$B37      +$C37      +$D37</f>
        <v>22008000</v>
      </c>
      <c r="F37" s="109">
        <v>22008000</v>
      </c>
      <c r="G37" s="110">
        <v>12104000</v>
      </c>
      <c r="H37" s="109">
        <v>9904000</v>
      </c>
      <c r="I37" s="110">
        <v>121789</v>
      </c>
      <c r="J37" s="109">
        <v>868000</v>
      </c>
      <c r="K37" s="110"/>
      <c r="L37" s="109"/>
      <c r="M37" s="110"/>
      <c r="N37" s="109"/>
      <c r="O37" s="110"/>
      <c r="P37" s="109">
        <f t="shared" ref="P37:P42" si="19">$H37      +$J37      +$L37      +$N37</f>
        <v>10772000</v>
      </c>
      <c r="Q37" s="110">
        <f t="shared" ref="Q37:Q42" si="20">$I37      +$K37      +$M37      +$O37</f>
        <v>121789</v>
      </c>
      <c r="R37" s="54">
        <f t="shared" ref="R37:R42" si="21">IF(($H37      =0),0,((($J37      -$H37      )/$H37      )*100))</f>
        <v>-91.235864297253627</v>
      </c>
      <c r="S37" s="55">
        <f t="shared" ref="S37:S42" si="22">IF(($I37      =0),0,((($K37      -$I37      )/$I37      )*100))</f>
        <v>-100</v>
      </c>
      <c r="T37" s="54">
        <f t="shared" ref="T37:T41" si="23">IF(($E37      =0),0,(($P37      /$E37      )*100))</f>
        <v>48.945837877135588</v>
      </c>
      <c r="U37" s="56">
        <f t="shared" ref="U37:U41" si="24">IF(($E37      =0),0,(($Q37      /$E37      )*100))</f>
        <v>0.55338513267902578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59880000</v>
      </c>
      <c r="C38" s="108"/>
      <c r="D38" s="108"/>
      <c r="E38" s="108">
        <f t="shared" si="18"/>
        <v>59880000</v>
      </c>
      <c r="F38" s="109">
        <v>54443000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81888000</v>
      </c>
      <c r="C42" s="111">
        <f>SUM(C37:C41)</f>
        <v>0</v>
      </c>
      <c r="D42" s="111"/>
      <c r="E42" s="111">
        <f t="shared" si="18"/>
        <v>81888000</v>
      </c>
      <c r="F42" s="112">
        <f t="shared" ref="F42:O42" si="25">SUM(F37:F41)</f>
        <v>76451000</v>
      </c>
      <c r="G42" s="113">
        <f t="shared" si="25"/>
        <v>12104000</v>
      </c>
      <c r="H42" s="112">
        <f t="shared" si="25"/>
        <v>9904000</v>
      </c>
      <c r="I42" s="113">
        <f t="shared" si="25"/>
        <v>121789</v>
      </c>
      <c r="J42" s="112">
        <f t="shared" si="25"/>
        <v>868000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10772000</v>
      </c>
      <c r="Q42" s="113">
        <f t="shared" si="20"/>
        <v>121789</v>
      </c>
      <c r="R42" s="58">
        <f t="shared" si="21"/>
        <v>-91.235864297253627</v>
      </c>
      <c r="S42" s="59">
        <f t="shared" si="22"/>
        <v>-100</v>
      </c>
      <c r="T42" s="58">
        <f>IF((+$E37+$E40) =0,0,(P42   /(+$E37+$E40) )*100)</f>
        <v>48.945837877135588</v>
      </c>
      <c r="U42" s="60">
        <f>IF((+$E37+$E40) =0,0,(Q42   /(+$E37+$E40) )*100)</f>
        <v>0.55338513267902578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88599000</v>
      </c>
      <c r="C69" s="120">
        <f>SUM(C9:C16,C19:C25,C28:C31,C34,C37:C41,C44:C54,C57:C60,C63:C67)</f>
        <v>0</v>
      </c>
      <c r="D69" s="120"/>
      <c r="E69" s="120">
        <f t="shared" si="35"/>
        <v>88599000</v>
      </c>
      <c r="F69" s="121">
        <f t="shared" ref="F69:O69" si="43">SUM(F9:F16,F19:F25,F28:F31,F34,F37:F41,F44:F54,F57:F60,F63:F67)</f>
        <v>83162000</v>
      </c>
      <c r="G69" s="122">
        <f t="shared" si="43"/>
        <v>16382000</v>
      </c>
      <c r="H69" s="121">
        <f t="shared" si="43"/>
        <v>10759000</v>
      </c>
      <c r="I69" s="122">
        <f t="shared" si="43"/>
        <v>2662939</v>
      </c>
      <c r="J69" s="121">
        <f t="shared" si="43"/>
        <v>2332000</v>
      </c>
      <c r="K69" s="122">
        <f t="shared" si="43"/>
        <v>1104556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13091000</v>
      </c>
      <c r="Q69" s="122">
        <f t="shared" si="37"/>
        <v>3767495</v>
      </c>
      <c r="R69" s="67">
        <f t="shared" si="38"/>
        <v>-78.325123152709367</v>
      </c>
      <c r="S69" s="68">
        <f t="shared" si="39"/>
        <v>-58.521167777406845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48.095080642198461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13.841415922701053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67045000</v>
      </c>
      <c r="C71" s="108"/>
      <c r="D71" s="108"/>
      <c r="E71" s="108">
        <f>$B71      +$C71      +$D71</f>
        <v>67045000</v>
      </c>
      <c r="F71" s="109">
        <v>67045000</v>
      </c>
      <c r="G71" s="110">
        <v>55657000</v>
      </c>
      <c r="H71" s="109">
        <v>15176000</v>
      </c>
      <c r="I71" s="110">
        <v>18956848</v>
      </c>
      <c r="J71" s="109">
        <v>15852000</v>
      </c>
      <c r="K71" s="110">
        <v>13157641</v>
      </c>
      <c r="L71" s="109"/>
      <c r="M71" s="110"/>
      <c r="N71" s="109"/>
      <c r="O71" s="110"/>
      <c r="P71" s="109">
        <f>$H71      +$J71      +$L71      +$N71</f>
        <v>31028000</v>
      </c>
      <c r="Q71" s="110">
        <f>$I71      +$K71      +$M71      +$O71</f>
        <v>32114489</v>
      </c>
      <c r="R71" s="54">
        <f>IF(($H71      =0),0,((($J71      -$H71      )/$H71      )*100))</f>
        <v>4.4544016868740117</v>
      </c>
      <c r="S71" s="55">
        <f>IF(($I71      =0),0,((($K71      -$I71      )/$I71      )*100))</f>
        <v>-30.591620505687445</v>
      </c>
      <c r="T71" s="54">
        <f>IF(($E71      =0),0,(($P71      /$E71      )*100))</f>
        <v>46.279364605861737</v>
      </c>
      <c r="U71" s="56">
        <f>IF(($E71      =0),0,(($Q71      /$E71      )*100))</f>
        <v>47.899901558654634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67045000</v>
      </c>
      <c r="C73" s="117">
        <f>SUM(C71:C72)</f>
        <v>0</v>
      </c>
      <c r="D73" s="117"/>
      <c r="E73" s="117">
        <f>$B73      +$C73      +$D73</f>
        <v>67045000</v>
      </c>
      <c r="F73" s="118">
        <f t="shared" ref="F73:O73" si="44">SUM(F71:F72)</f>
        <v>67045000</v>
      </c>
      <c r="G73" s="119">
        <f t="shared" si="44"/>
        <v>55657000</v>
      </c>
      <c r="H73" s="118">
        <f t="shared" si="44"/>
        <v>15176000</v>
      </c>
      <c r="I73" s="119">
        <f t="shared" si="44"/>
        <v>18956848</v>
      </c>
      <c r="J73" s="118">
        <f t="shared" si="44"/>
        <v>15852000</v>
      </c>
      <c r="K73" s="119">
        <f t="shared" si="44"/>
        <v>13157641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31028000</v>
      </c>
      <c r="Q73" s="119">
        <f>$I73      +$K73      +$M73      +$O73</f>
        <v>32114489</v>
      </c>
      <c r="R73" s="63">
        <f>IF(($H73      =0),0,((($J73      -$H73      )/$H73      )*100))</f>
        <v>4.4544016868740117</v>
      </c>
      <c r="S73" s="64">
        <f>IF(($I73      =0),0,((($K73      -$I73      )/$I73      )*100))</f>
        <v>-30.591620505687445</v>
      </c>
      <c r="T73" s="63">
        <f>IF(($E71      =0),0,(($P71      /$E71      )*100))</f>
        <v>46.279364605861737</v>
      </c>
      <c r="U73" s="65">
        <f>IF($E71   =0,0,($Q71   /$E71 )*100)</f>
        <v>47.899901558654634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67045000</v>
      </c>
      <c r="C74" s="120">
        <f>SUM(C71:C72)</f>
        <v>0</v>
      </c>
      <c r="D74" s="120"/>
      <c r="E74" s="120">
        <f>$B74      +$C74      +$D74</f>
        <v>67045000</v>
      </c>
      <c r="F74" s="121">
        <f t="shared" ref="F74:O74" si="45">SUM(F71:F72)</f>
        <v>67045000</v>
      </c>
      <c r="G74" s="122">
        <f t="shared" si="45"/>
        <v>55657000</v>
      </c>
      <c r="H74" s="121">
        <f t="shared" si="45"/>
        <v>15176000</v>
      </c>
      <c r="I74" s="122">
        <f t="shared" si="45"/>
        <v>18956848</v>
      </c>
      <c r="J74" s="121">
        <f t="shared" si="45"/>
        <v>15852000</v>
      </c>
      <c r="K74" s="122">
        <f t="shared" si="45"/>
        <v>13157641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31028000</v>
      </c>
      <c r="Q74" s="122">
        <f>$I74      +$K74      +$M74      +$O74</f>
        <v>32114489</v>
      </c>
      <c r="R74" s="67">
        <f>IF(($H74      =0),0,((($J74      -$H74      )/$H74      )*100))</f>
        <v>4.4544016868740117</v>
      </c>
      <c r="S74" s="68">
        <f>IF(($I74      =0),0,((($K74      -$I74      )/$I74      )*100))</f>
        <v>-30.591620505687445</v>
      </c>
      <c r="T74" s="67">
        <f>IF(($E71      =0),0,(($P71      /$E71      )*100))</f>
        <v>46.279364605861737</v>
      </c>
      <c r="U74" s="71">
        <f>IF($E71   =0,0,($Q71   /$E71 )*100)</f>
        <v>47.899901558654634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155644000</v>
      </c>
      <c r="C75" s="120">
        <f>SUM(C9:C16,C19:C25,C28:C31,C34,C37:C41,C44:C54,C57:C60,C63:C67,C71:C72)</f>
        <v>0</v>
      </c>
      <c r="D75" s="120"/>
      <c r="E75" s="120">
        <f>$B75      +$C75      +$D75</f>
        <v>155644000</v>
      </c>
      <c r="F75" s="121">
        <f t="shared" ref="F75:O75" si="46">SUM(F9:F16,F19:F25,F28:F31,F34,F37:F41,F44:F54,F57:F60,F63:F67,F71:F72)</f>
        <v>150207000</v>
      </c>
      <c r="G75" s="122">
        <f t="shared" si="46"/>
        <v>72039000</v>
      </c>
      <c r="H75" s="121">
        <f t="shared" si="46"/>
        <v>25935000</v>
      </c>
      <c r="I75" s="122">
        <f t="shared" si="46"/>
        <v>21619787</v>
      </c>
      <c r="J75" s="121">
        <f t="shared" si="46"/>
        <v>18184000</v>
      </c>
      <c r="K75" s="122">
        <f t="shared" si="46"/>
        <v>14262197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44119000</v>
      </c>
      <c r="Q75" s="122">
        <f>$I75      +$K75      +$M75      +$O75</f>
        <v>35881984</v>
      </c>
      <c r="R75" s="67">
        <f>IF(($H75      =0),0,((($J75      -$H75      )/$H75      )*100))</f>
        <v>-29.886254096780412</v>
      </c>
      <c r="S75" s="68">
        <f>IF(($I75      =0),0,((($K75      -$I75      )/$I75      )*100))</f>
        <v>-34.031741385796259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46.80365781210218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38.065416277688193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krBvcRfdo2W5ULxcRn4hrB5UW7RhS7QR96wSXYQISdKUXuYzABgwrg9HmsPocGPeDbSLld3X7sxcznqst8p2Q==" saltValue="b3ncSvQXwZUB2bUo5Z2Jd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151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2700000</v>
      </c>
      <c r="C10" s="108"/>
      <c r="D10" s="108"/>
      <c r="E10" s="108">
        <f t="shared" ref="E10:E17" si="0">$B10      +$C10      +$D10</f>
        <v>2700000</v>
      </c>
      <c r="F10" s="109">
        <v>2700000</v>
      </c>
      <c r="G10" s="110">
        <v>2700000</v>
      </c>
      <c r="H10" s="109">
        <v>644000</v>
      </c>
      <c r="I10" s="110">
        <v>643419</v>
      </c>
      <c r="J10" s="109">
        <v>1108000</v>
      </c>
      <c r="K10" s="110">
        <v>870649</v>
      </c>
      <c r="L10" s="109"/>
      <c r="M10" s="110"/>
      <c r="N10" s="109"/>
      <c r="O10" s="110"/>
      <c r="P10" s="109">
        <f t="shared" ref="P10:P17" si="1">$H10      +$J10      +$L10      +$N10</f>
        <v>1752000</v>
      </c>
      <c r="Q10" s="110">
        <f t="shared" ref="Q10:Q17" si="2">$I10      +$K10      +$M10      +$O10</f>
        <v>1514068</v>
      </c>
      <c r="R10" s="54">
        <f t="shared" ref="R10:R17" si="3">IF(($H10      =0),0,((($J10      -$H10      )/$H10      )*100))</f>
        <v>72.049689440993788</v>
      </c>
      <c r="S10" s="55">
        <f t="shared" ref="S10:S17" si="4">IF(($I10      =0),0,((($K10      -$I10      )/$I10      )*100))</f>
        <v>35.316022685062144</v>
      </c>
      <c r="T10" s="54">
        <f t="shared" ref="T10:T16" si="5">IF(($E10      =0),0,(($P10      /$E10      )*100))</f>
        <v>64.888888888888886</v>
      </c>
      <c r="U10" s="56">
        <f t="shared" ref="U10:U16" si="6">IF(($E10      =0),0,(($Q10      /$E10      )*100))</f>
        <v>56.07659259259259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2700000</v>
      </c>
      <c r="C17" s="111">
        <f>SUM(C9:C16)</f>
        <v>0</v>
      </c>
      <c r="D17" s="111"/>
      <c r="E17" s="111">
        <f t="shared" si="0"/>
        <v>2700000</v>
      </c>
      <c r="F17" s="112">
        <f t="shared" ref="F17:O17" si="7">SUM(F9:F16)</f>
        <v>2700000</v>
      </c>
      <c r="G17" s="113">
        <f t="shared" si="7"/>
        <v>2700000</v>
      </c>
      <c r="H17" s="112">
        <f t="shared" si="7"/>
        <v>644000</v>
      </c>
      <c r="I17" s="113">
        <f t="shared" si="7"/>
        <v>643419</v>
      </c>
      <c r="J17" s="112">
        <f t="shared" si="7"/>
        <v>1108000</v>
      </c>
      <c r="K17" s="113">
        <f t="shared" si="7"/>
        <v>870649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1752000</v>
      </c>
      <c r="Q17" s="113">
        <f t="shared" si="2"/>
        <v>1514068</v>
      </c>
      <c r="R17" s="58">
        <f t="shared" si="3"/>
        <v>72.049689440993788</v>
      </c>
      <c r="S17" s="59">
        <f t="shared" si="4"/>
        <v>35.316022685062144</v>
      </c>
      <c r="T17" s="58">
        <f>IF((SUM($E9:$E14))=0,0,(P17/(SUM($E9:$E14))*100))</f>
        <v>64.888888888888886</v>
      </c>
      <c r="U17" s="60">
        <f>IF((SUM($E9:$E14))=0,0,(Q17/(SUM($E9:$E14))*100))</f>
        <v>56.07659259259259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21315000</v>
      </c>
      <c r="C23" s="108"/>
      <c r="D23" s="108"/>
      <c r="E23" s="108">
        <f t="shared" si="8"/>
        <v>21315000</v>
      </c>
      <c r="F23" s="109">
        <v>21315000</v>
      </c>
      <c r="G23" s="110">
        <v>6394000</v>
      </c>
      <c r="H23" s="109"/>
      <c r="I23" s="110"/>
      <c r="J23" s="109">
        <v>3949000</v>
      </c>
      <c r="K23" s="110"/>
      <c r="L23" s="109"/>
      <c r="M23" s="110"/>
      <c r="N23" s="109"/>
      <c r="O23" s="110"/>
      <c r="P23" s="109">
        <f t="shared" si="9"/>
        <v>3949000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18.526859019469857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21315000</v>
      </c>
      <c r="C26" s="111">
        <f>SUM(C19:C25)</f>
        <v>0</v>
      </c>
      <c r="D26" s="111"/>
      <c r="E26" s="111">
        <f t="shared" si="8"/>
        <v>21315000</v>
      </c>
      <c r="F26" s="112">
        <f t="shared" ref="F26:O26" si="15">SUM(F19:F25)</f>
        <v>21315000</v>
      </c>
      <c r="G26" s="113">
        <f t="shared" si="15"/>
        <v>6394000</v>
      </c>
      <c r="H26" s="112">
        <f t="shared" si="15"/>
        <v>0</v>
      </c>
      <c r="I26" s="113">
        <f t="shared" si="15"/>
        <v>0</v>
      </c>
      <c r="J26" s="112">
        <f t="shared" si="15"/>
        <v>3949000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3949000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18.526859019469857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2597000</v>
      </c>
      <c r="C34" s="108"/>
      <c r="D34" s="108"/>
      <c r="E34" s="108">
        <f>$B34      +$C34      +$D34</f>
        <v>2597000</v>
      </c>
      <c r="F34" s="109">
        <v>2597000</v>
      </c>
      <c r="G34" s="110">
        <v>1818000</v>
      </c>
      <c r="H34" s="109">
        <v>607000</v>
      </c>
      <c r="I34" s="110">
        <v>609050</v>
      </c>
      <c r="J34" s="109">
        <v>397000</v>
      </c>
      <c r="K34" s="110">
        <v>212380</v>
      </c>
      <c r="L34" s="109"/>
      <c r="M34" s="110"/>
      <c r="N34" s="109"/>
      <c r="O34" s="110"/>
      <c r="P34" s="109">
        <f>$H34      +$J34      +$L34      +$N34</f>
        <v>1004000</v>
      </c>
      <c r="Q34" s="110">
        <f>$I34      +$K34      +$M34      +$O34</f>
        <v>821430</v>
      </c>
      <c r="R34" s="54">
        <f>IF(($H34      =0),0,((($J34      -$H34      )/$H34      )*100))</f>
        <v>-34.596375617792425</v>
      </c>
      <c r="S34" s="55">
        <f>IF(($I34      =0),0,((($K34      -$I34      )/$I34      )*100))</f>
        <v>-65.129299729086284</v>
      </c>
      <c r="T34" s="54">
        <f>IF(($E34      =0),0,(($P34      /$E34      )*100))</f>
        <v>38.659992298806316</v>
      </c>
      <c r="U34" s="56">
        <f>IF(($E34      =0),0,(($Q34      /$E34      )*100))</f>
        <v>31.629957643434732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2597000</v>
      </c>
      <c r="C35" s="111">
        <f>C34</f>
        <v>0</v>
      </c>
      <c r="D35" s="111"/>
      <c r="E35" s="111">
        <f>$B35      +$C35      +$D35</f>
        <v>2597000</v>
      </c>
      <c r="F35" s="112">
        <f t="shared" ref="F35:O35" si="17">F34</f>
        <v>2597000</v>
      </c>
      <c r="G35" s="113">
        <f t="shared" si="17"/>
        <v>1818000</v>
      </c>
      <c r="H35" s="112">
        <f t="shared" si="17"/>
        <v>607000</v>
      </c>
      <c r="I35" s="113">
        <f t="shared" si="17"/>
        <v>609050</v>
      </c>
      <c r="J35" s="112">
        <f t="shared" si="17"/>
        <v>397000</v>
      </c>
      <c r="K35" s="113">
        <f t="shared" si="17"/>
        <v>212380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1004000</v>
      </c>
      <c r="Q35" s="113">
        <f>$I35      +$K35      +$M35      +$O35</f>
        <v>821430</v>
      </c>
      <c r="R35" s="58">
        <f>IF(($H35      =0),0,((($J35      -$H35      )/$H35      )*100))</f>
        <v>-34.596375617792425</v>
      </c>
      <c r="S35" s="59">
        <f>IF(($I35      =0),0,((($K35      -$I35      )/$I35      )*100))</f>
        <v>-65.129299729086284</v>
      </c>
      <c r="T35" s="58">
        <f>IF($E35   =0,0,($P35   /$E35   )*100)</f>
        <v>38.659992298806316</v>
      </c>
      <c r="U35" s="60">
        <f>IF($E35   =0,0,($Q35   /$E35   )*100)</f>
        <v>31.629957643434732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9970000</v>
      </c>
      <c r="C37" s="108"/>
      <c r="D37" s="108"/>
      <c r="E37" s="108">
        <f t="shared" ref="E37:E42" si="18">$B37      +$C37      +$D37</f>
        <v>9970000</v>
      </c>
      <c r="F37" s="109">
        <v>9970000</v>
      </c>
      <c r="G37" s="110">
        <v>6480000</v>
      </c>
      <c r="H37" s="109">
        <v>4486000</v>
      </c>
      <c r="I37" s="110"/>
      <c r="J37" s="109">
        <v>-4092000</v>
      </c>
      <c r="K37" s="110"/>
      <c r="L37" s="109"/>
      <c r="M37" s="110"/>
      <c r="N37" s="109"/>
      <c r="O37" s="110"/>
      <c r="P37" s="109">
        <f t="shared" ref="P37:P42" si="19">$H37      +$J37      +$L37      +$N37</f>
        <v>394000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-191.21711992866696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3.9518555667000999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732000</v>
      </c>
      <c r="C38" s="108"/>
      <c r="D38" s="108"/>
      <c r="E38" s="108">
        <f t="shared" si="18"/>
        <v>732000</v>
      </c>
      <c r="F38" s="109">
        <v>665000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10702000</v>
      </c>
      <c r="C42" s="111">
        <f>SUM(C37:C41)</f>
        <v>0</v>
      </c>
      <c r="D42" s="111"/>
      <c r="E42" s="111">
        <f t="shared" si="18"/>
        <v>10702000</v>
      </c>
      <c r="F42" s="112">
        <f t="shared" ref="F42:O42" si="25">SUM(F37:F41)</f>
        <v>10635000</v>
      </c>
      <c r="G42" s="113">
        <f t="shared" si="25"/>
        <v>6480000</v>
      </c>
      <c r="H42" s="112">
        <f t="shared" si="25"/>
        <v>4486000</v>
      </c>
      <c r="I42" s="113">
        <f t="shared" si="25"/>
        <v>0</v>
      </c>
      <c r="J42" s="112">
        <f t="shared" si="25"/>
        <v>-4092000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394000</v>
      </c>
      <c r="Q42" s="113">
        <f t="shared" si="20"/>
        <v>0</v>
      </c>
      <c r="R42" s="58">
        <f t="shared" si="21"/>
        <v>-191.21711992866696</v>
      </c>
      <c r="S42" s="59">
        <f t="shared" si="22"/>
        <v>0</v>
      </c>
      <c r="T42" s="58">
        <f>IF((+$E37+$E40) =0,0,(P42   /(+$E37+$E40) )*100)</f>
        <v>3.9518555667000999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/>
      <c r="C53" s="108"/>
      <c r="D53" s="108"/>
      <c r="E53" s="108">
        <f t="shared" si="26"/>
        <v>0</v>
      </c>
      <c r="F53" s="109">
        <v>0</v>
      </c>
      <c r="G53" s="110">
        <v>0</v>
      </c>
      <c r="H53" s="109"/>
      <c r="I53" s="110"/>
      <c r="J53" s="109"/>
      <c r="K53" s="110"/>
      <c r="L53" s="109"/>
      <c r="M53" s="110"/>
      <c r="N53" s="109"/>
      <c r="O53" s="110"/>
      <c r="P53" s="109">
        <f t="shared" si="27"/>
        <v>0</v>
      </c>
      <c r="Q53" s="110">
        <f t="shared" si="28"/>
        <v>0</v>
      </c>
      <c r="R53" s="54">
        <f t="shared" si="29"/>
        <v>0</v>
      </c>
      <c r="S53" s="55">
        <f t="shared" si="30"/>
        <v>0</v>
      </c>
      <c r="T53" s="54">
        <f t="shared" si="31"/>
        <v>0</v>
      </c>
      <c r="U53" s="56">
        <f t="shared" si="32"/>
        <v>0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0</v>
      </c>
      <c r="C55" s="111">
        <f>SUM(C44:C54)</f>
        <v>0</v>
      </c>
      <c r="D55" s="111"/>
      <c r="E55" s="111">
        <f t="shared" si="26"/>
        <v>0</v>
      </c>
      <c r="F55" s="112">
        <f t="shared" ref="F55:O55" si="33">SUM(F44:F54)</f>
        <v>0</v>
      </c>
      <c r="G55" s="113">
        <f t="shared" si="33"/>
        <v>0</v>
      </c>
      <c r="H55" s="112">
        <f t="shared" si="33"/>
        <v>0</v>
      </c>
      <c r="I55" s="113">
        <f t="shared" si="33"/>
        <v>0</v>
      </c>
      <c r="J55" s="112">
        <f t="shared" si="33"/>
        <v>0</v>
      </c>
      <c r="K55" s="113">
        <f t="shared" si="33"/>
        <v>0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0</v>
      </c>
      <c r="Q55" s="113">
        <f t="shared" si="28"/>
        <v>0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0</v>
      </c>
      <c r="U55" s="60">
        <f>IF((+$E45+$E47+$E49+$E50+$E53) =0,0,(Q55   /(+$E45+$E47+$E49+$E50+$E53) )*100)</f>
        <v>0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37314000</v>
      </c>
      <c r="C69" s="120">
        <f>SUM(C9:C16,C19:C25,C28:C31,C34,C37:C41,C44:C54,C57:C60,C63:C67)</f>
        <v>0</v>
      </c>
      <c r="D69" s="120"/>
      <c r="E69" s="120">
        <f t="shared" si="35"/>
        <v>37314000</v>
      </c>
      <c r="F69" s="121">
        <f t="shared" ref="F69:O69" si="43">SUM(F9:F16,F19:F25,F28:F31,F34,F37:F41,F44:F54,F57:F60,F63:F67)</f>
        <v>37247000</v>
      </c>
      <c r="G69" s="122">
        <f t="shared" si="43"/>
        <v>17392000</v>
      </c>
      <c r="H69" s="121">
        <f t="shared" si="43"/>
        <v>5737000</v>
      </c>
      <c r="I69" s="122">
        <f t="shared" si="43"/>
        <v>1252469</v>
      </c>
      <c r="J69" s="121">
        <f t="shared" si="43"/>
        <v>1362000</v>
      </c>
      <c r="K69" s="122">
        <f t="shared" si="43"/>
        <v>1083029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7099000</v>
      </c>
      <c r="Q69" s="122">
        <f t="shared" si="37"/>
        <v>2335498</v>
      </c>
      <c r="R69" s="67">
        <f t="shared" si="38"/>
        <v>-76.259369008192436</v>
      </c>
      <c r="S69" s="68">
        <f t="shared" si="39"/>
        <v>-13.528478549169682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19.405718659450002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6.3842818872669609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44381000</v>
      </c>
      <c r="C71" s="108"/>
      <c r="D71" s="108"/>
      <c r="E71" s="108">
        <f>$B71      +$C71      +$D71</f>
        <v>44381000</v>
      </c>
      <c r="F71" s="109">
        <v>44381000</v>
      </c>
      <c r="G71" s="110">
        <v>28402000</v>
      </c>
      <c r="H71" s="109">
        <v>13398000</v>
      </c>
      <c r="I71" s="110">
        <v>5892211</v>
      </c>
      <c r="J71" s="109">
        <v>9826000</v>
      </c>
      <c r="K71" s="110">
        <v>6597728</v>
      </c>
      <c r="L71" s="109"/>
      <c r="M71" s="110"/>
      <c r="N71" s="109"/>
      <c r="O71" s="110"/>
      <c r="P71" s="109">
        <f>$H71      +$J71      +$L71      +$N71</f>
        <v>23224000</v>
      </c>
      <c r="Q71" s="110">
        <f>$I71      +$K71      +$M71      +$O71</f>
        <v>12489939</v>
      </c>
      <c r="R71" s="54">
        <f>IF(($H71      =0),0,((($J71      -$H71      )/$H71      )*100))</f>
        <v>-26.660695626212867</v>
      </c>
      <c r="S71" s="55">
        <f>IF(($I71      =0),0,((($K71      -$I71      )/$I71      )*100))</f>
        <v>11.973722597510509</v>
      </c>
      <c r="T71" s="54">
        <f>IF(($E71      =0),0,(($P71      /$E71      )*100))</f>
        <v>52.328699218133892</v>
      </c>
      <c r="U71" s="56">
        <f>IF(($E71      =0),0,(($Q71      /$E71      )*100))</f>
        <v>28.142536220454701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44381000</v>
      </c>
      <c r="C73" s="117">
        <f>SUM(C71:C72)</f>
        <v>0</v>
      </c>
      <c r="D73" s="117"/>
      <c r="E73" s="117">
        <f>$B73      +$C73      +$D73</f>
        <v>44381000</v>
      </c>
      <c r="F73" s="118">
        <f t="shared" ref="F73:O73" si="44">SUM(F71:F72)</f>
        <v>44381000</v>
      </c>
      <c r="G73" s="119">
        <f t="shared" si="44"/>
        <v>28402000</v>
      </c>
      <c r="H73" s="118">
        <f t="shared" si="44"/>
        <v>13398000</v>
      </c>
      <c r="I73" s="119">
        <f t="shared" si="44"/>
        <v>5892211</v>
      </c>
      <c r="J73" s="118">
        <f t="shared" si="44"/>
        <v>9826000</v>
      </c>
      <c r="K73" s="119">
        <f t="shared" si="44"/>
        <v>6597728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23224000</v>
      </c>
      <c r="Q73" s="119">
        <f>$I73      +$K73      +$M73      +$O73</f>
        <v>12489939</v>
      </c>
      <c r="R73" s="63">
        <f>IF(($H73      =0),0,((($J73      -$H73      )/$H73      )*100))</f>
        <v>-26.660695626212867</v>
      </c>
      <c r="S73" s="64">
        <f>IF(($I73      =0),0,((($K73      -$I73      )/$I73      )*100))</f>
        <v>11.973722597510509</v>
      </c>
      <c r="T73" s="63">
        <f>IF(($E71      =0),0,(($P71      /$E71      )*100))</f>
        <v>52.328699218133892</v>
      </c>
      <c r="U73" s="65">
        <f>IF($E71   =0,0,($Q71   /$E71 )*100)</f>
        <v>28.142536220454701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44381000</v>
      </c>
      <c r="C74" s="120">
        <f>SUM(C71:C72)</f>
        <v>0</v>
      </c>
      <c r="D74" s="120"/>
      <c r="E74" s="120">
        <f>$B74      +$C74      +$D74</f>
        <v>44381000</v>
      </c>
      <c r="F74" s="121">
        <f t="shared" ref="F74:O74" si="45">SUM(F71:F72)</f>
        <v>44381000</v>
      </c>
      <c r="G74" s="122">
        <f t="shared" si="45"/>
        <v>28402000</v>
      </c>
      <c r="H74" s="121">
        <f t="shared" si="45"/>
        <v>13398000</v>
      </c>
      <c r="I74" s="122">
        <f t="shared" si="45"/>
        <v>5892211</v>
      </c>
      <c r="J74" s="121">
        <f t="shared" si="45"/>
        <v>9826000</v>
      </c>
      <c r="K74" s="122">
        <f t="shared" si="45"/>
        <v>6597728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23224000</v>
      </c>
      <c r="Q74" s="122">
        <f>$I74      +$K74      +$M74      +$O74</f>
        <v>12489939</v>
      </c>
      <c r="R74" s="67">
        <f>IF(($H74      =0),0,((($J74      -$H74      )/$H74      )*100))</f>
        <v>-26.660695626212867</v>
      </c>
      <c r="S74" s="68">
        <f>IF(($I74      =0),0,((($K74      -$I74      )/$I74      )*100))</f>
        <v>11.973722597510509</v>
      </c>
      <c r="T74" s="67">
        <f>IF(($E71      =0),0,(($P71      /$E71      )*100))</f>
        <v>52.328699218133892</v>
      </c>
      <c r="U74" s="71">
        <f>IF($E71   =0,0,($Q71   /$E71 )*100)</f>
        <v>28.142536220454701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81695000</v>
      </c>
      <c r="C75" s="120">
        <f>SUM(C9:C16,C19:C25,C28:C31,C34,C37:C41,C44:C54,C57:C60,C63:C67,C71:C72)</f>
        <v>0</v>
      </c>
      <c r="D75" s="120"/>
      <c r="E75" s="120">
        <f>$B75      +$C75      +$D75</f>
        <v>81695000</v>
      </c>
      <c r="F75" s="121">
        <f t="shared" ref="F75:O75" si="46">SUM(F9:F16,F19:F25,F28:F31,F34,F37:F41,F44:F54,F57:F60,F63:F67,F71:F72)</f>
        <v>81628000</v>
      </c>
      <c r="G75" s="122">
        <f t="shared" si="46"/>
        <v>45794000</v>
      </c>
      <c r="H75" s="121">
        <f t="shared" si="46"/>
        <v>19135000</v>
      </c>
      <c r="I75" s="122">
        <f t="shared" si="46"/>
        <v>7144680</v>
      </c>
      <c r="J75" s="121">
        <f t="shared" si="46"/>
        <v>11188000</v>
      </c>
      <c r="K75" s="122">
        <f t="shared" si="46"/>
        <v>7680757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30323000</v>
      </c>
      <c r="Q75" s="122">
        <f>$I75      +$K75      +$M75      +$O75</f>
        <v>14825437</v>
      </c>
      <c r="R75" s="67">
        <f>IF(($H75      =0),0,((($J75      -$H75      )/$H75      )*100))</f>
        <v>-41.531225503004961</v>
      </c>
      <c r="S75" s="68">
        <f>IF(($I75      =0),0,((($K75      -$I75      )/$I75      )*100))</f>
        <v>7.5031631927532096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37.452910588787468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18.311373096352654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NcauombGrtFjXc0ZpIAYNxhQp05w2zUwF2dHdT4yyryTJqmjd1q87bqY8Fuq/aDsxcN6DlTG8uoEpOL1nkcB/Q==" saltValue="T0Wa87+4EoZy7HKIKysTe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116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3000000</v>
      </c>
      <c r="C10" s="108"/>
      <c r="D10" s="108"/>
      <c r="E10" s="108">
        <f t="shared" ref="E10:E17" si="0">$B10      +$C10      +$D10</f>
        <v>3000000</v>
      </c>
      <c r="F10" s="109">
        <v>3000000</v>
      </c>
      <c r="G10" s="110">
        <v>3000000</v>
      </c>
      <c r="H10" s="109">
        <v>180000</v>
      </c>
      <c r="I10" s="110">
        <v>181156</v>
      </c>
      <c r="J10" s="109">
        <v>1131000</v>
      </c>
      <c r="K10" s="110">
        <v>1095358</v>
      </c>
      <c r="L10" s="109"/>
      <c r="M10" s="110"/>
      <c r="N10" s="109"/>
      <c r="O10" s="110"/>
      <c r="P10" s="109">
        <f t="shared" ref="P10:P17" si="1">$H10      +$J10      +$L10      +$N10</f>
        <v>1311000</v>
      </c>
      <c r="Q10" s="110">
        <f t="shared" ref="Q10:Q17" si="2">$I10      +$K10      +$M10      +$O10</f>
        <v>1276514</v>
      </c>
      <c r="R10" s="54">
        <f t="shared" ref="R10:R17" si="3">IF(($H10      =0),0,((($J10      -$H10      )/$H10      )*100))</f>
        <v>528.33333333333337</v>
      </c>
      <c r="S10" s="55">
        <f t="shared" ref="S10:S17" si="4">IF(($I10      =0),0,((($K10      -$I10      )/$I10      )*100))</f>
        <v>504.64903177371986</v>
      </c>
      <c r="T10" s="54">
        <f t="shared" ref="T10:T16" si="5">IF(($E10      =0),0,(($P10      /$E10      )*100))</f>
        <v>43.7</v>
      </c>
      <c r="U10" s="56">
        <f t="shared" ref="U10:U16" si="6">IF(($E10      =0),0,(($Q10      /$E10      )*100))</f>
        <v>42.550466666666665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3000000</v>
      </c>
      <c r="C17" s="111">
        <f>SUM(C9:C16)</f>
        <v>0</v>
      </c>
      <c r="D17" s="111"/>
      <c r="E17" s="111">
        <f t="shared" si="0"/>
        <v>3000000</v>
      </c>
      <c r="F17" s="112">
        <f t="shared" ref="F17:O17" si="7">SUM(F9:F16)</f>
        <v>3000000</v>
      </c>
      <c r="G17" s="113">
        <f t="shared" si="7"/>
        <v>3000000</v>
      </c>
      <c r="H17" s="112">
        <f t="shared" si="7"/>
        <v>180000</v>
      </c>
      <c r="I17" s="113">
        <f t="shared" si="7"/>
        <v>181156</v>
      </c>
      <c r="J17" s="112">
        <f t="shared" si="7"/>
        <v>1131000</v>
      </c>
      <c r="K17" s="113">
        <f t="shared" si="7"/>
        <v>1095358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1311000</v>
      </c>
      <c r="Q17" s="113">
        <f t="shared" si="2"/>
        <v>1276514</v>
      </c>
      <c r="R17" s="58">
        <f t="shared" si="3"/>
        <v>528.33333333333337</v>
      </c>
      <c r="S17" s="59">
        <f t="shared" si="4"/>
        <v>504.64903177371986</v>
      </c>
      <c r="T17" s="58">
        <f>IF((SUM($E9:$E14))=0,0,(P17/(SUM($E9:$E14))*100))</f>
        <v>43.7</v>
      </c>
      <c r="U17" s="60">
        <f>IF((SUM($E9:$E14))=0,0,(Q17/(SUM($E9:$E14))*100))</f>
        <v>42.550466666666665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5005000</v>
      </c>
      <c r="C23" s="108"/>
      <c r="D23" s="108"/>
      <c r="E23" s="108">
        <f t="shared" si="8"/>
        <v>5005000</v>
      </c>
      <c r="F23" s="109">
        <v>5005000</v>
      </c>
      <c r="G23" s="110">
        <v>3000000</v>
      </c>
      <c r="H23" s="109"/>
      <c r="I23" s="110"/>
      <c r="J23" s="109">
        <v>190000</v>
      </c>
      <c r="K23" s="110"/>
      <c r="L23" s="109"/>
      <c r="M23" s="110"/>
      <c r="N23" s="109"/>
      <c r="O23" s="110"/>
      <c r="P23" s="109">
        <f t="shared" si="9"/>
        <v>190000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3.796203796203796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5005000</v>
      </c>
      <c r="C26" s="111">
        <f>SUM(C19:C25)</f>
        <v>0</v>
      </c>
      <c r="D26" s="111"/>
      <c r="E26" s="111">
        <f t="shared" si="8"/>
        <v>5005000</v>
      </c>
      <c r="F26" s="112">
        <f t="shared" ref="F26:O26" si="15">SUM(F19:F25)</f>
        <v>5005000</v>
      </c>
      <c r="G26" s="113">
        <f t="shared" si="15"/>
        <v>3000000</v>
      </c>
      <c r="H26" s="112">
        <f t="shared" si="15"/>
        <v>0</v>
      </c>
      <c r="I26" s="113">
        <f t="shared" si="15"/>
        <v>0</v>
      </c>
      <c r="J26" s="112">
        <f t="shared" si="15"/>
        <v>190000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190000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3.796203796203796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1396000</v>
      </c>
      <c r="C34" s="108"/>
      <c r="D34" s="108"/>
      <c r="E34" s="108">
        <f>$B34      +$C34      +$D34</f>
        <v>1396000</v>
      </c>
      <c r="F34" s="109">
        <v>1396000</v>
      </c>
      <c r="G34" s="110">
        <v>977000</v>
      </c>
      <c r="H34" s="109">
        <v>215000</v>
      </c>
      <c r="I34" s="110">
        <v>215789</v>
      </c>
      <c r="J34" s="109">
        <v>336000</v>
      </c>
      <c r="K34" s="110">
        <v>227055</v>
      </c>
      <c r="L34" s="109"/>
      <c r="M34" s="110"/>
      <c r="N34" s="109"/>
      <c r="O34" s="110"/>
      <c r="P34" s="109">
        <f>$H34      +$J34      +$L34      +$N34</f>
        <v>551000</v>
      </c>
      <c r="Q34" s="110">
        <f>$I34      +$K34      +$M34      +$O34</f>
        <v>442844</v>
      </c>
      <c r="R34" s="54">
        <f>IF(($H34      =0),0,((($J34      -$H34      )/$H34      )*100))</f>
        <v>56.279069767441861</v>
      </c>
      <c r="S34" s="55">
        <f>IF(($I34      =0),0,((($K34      -$I34      )/$I34      )*100))</f>
        <v>5.2208407286747702</v>
      </c>
      <c r="T34" s="54">
        <f>IF(($E34      =0),0,(($P34      /$E34      )*100))</f>
        <v>39.46991404011461</v>
      </c>
      <c r="U34" s="56">
        <f>IF(($E34      =0),0,(($Q34      /$E34      )*100))</f>
        <v>31.722349570200574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1396000</v>
      </c>
      <c r="C35" s="111">
        <f>C34</f>
        <v>0</v>
      </c>
      <c r="D35" s="111"/>
      <c r="E35" s="111">
        <f>$B35      +$C35      +$D35</f>
        <v>1396000</v>
      </c>
      <c r="F35" s="112">
        <f t="shared" ref="F35:O35" si="17">F34</f>
        <v>1396000</v>
      </c>
      <c r="G35" s="113">
        <f t="shared" si="17"/>
        <v>977000</v>
      </c>
      <c r="H35" s="112">
        <f t="shared" si="17"/>
        <v>215000</v>
      </c>
      <c r="I35" s="113">
        <f t="shared" si="17"/>
        <v>215789</v>
      </c>
      <c r="J35" s="112">
        <f t="shared" si="17"/>
        <v>336000</v>
      </c>
      <c r="K35" s="113">
        <f t="shared" si="17"/>
        <v>227055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551000</v>
      </c>
      <c r="Q35" s="113">
        <f>$I35      +$K35      +$M35      +$O35</f>
        <v>442844</v>
      </c>
      <c r="R35" s="58">
        <f>IF(($H35      =0),0,((($J35      -$H35      )/$H35      )*100))</f>
        <v>56.279069767441861</v>
      </c>
      <c r="S35" s="59">
        <f>IF(($I35      =0),0,((($K35      -$I35      )/$I35      )*100))</f>
        <v>5.2208407286747702</v>
      </c>
      <c r="T35" s="58">
        <f>IF($E35   =0,0,($P35   /$E35   )*100)</f>
        <v>39.46991404011461</v>
      </c>
      <c r="U35" s="60">
        <f>IF($E35   =0,0,($Q35   /$E35   )*100)</f>
        <v>31.722349570200574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326000</v>
      </c>
      <c r="C38" s="108"/>
      <c r="D38" s="108"/>
      <c r="E38" s="108">
        <f t="shared" si="18"/>
        <v>326000</v>
      </c>
      <c r="F38" s="109">
        <v>296000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326000</v>
      </c>
      <c r="C42" s="111">
        <f>SUM(C37:C41)</f>
        <v>0</v>
      </c>
      <c r="D42" s="111"/>
      <c r="E42" s="111">
        <f t="shared" si="18"/>
        <v>326000</v>
      </c>
      <c r="F42" s="112">
        <f t="shared" ref="F42:O42" si="25">SUM(F37:F41)</f>
        <v>296000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23328000</v>
      </c>
      <c r="C53" s="108"/>
      <c r="D53" s="108"/>
      <c r="E53" s="108">
        <f t="shared" si="26"/>
        <v>23328000</v>
      </c>
      <c r="F53" s="109">
        <v>23328000</v>
      </c>
      <c r="G53" s="110">
        <v>21235000</v>
      </c>
      <c r="H53" s="109"/>
      <c r="I53" s="110"/>
      <c r="J53" s="109">
        <v>10546000</v>
      </c>
      <c r="K53" s="110">
        <v>6662962</v>
      </c>
      <c r="L53" s="109"/>
      <c r="M53" s="110"/>
      <c r="N53" s="109"/>
      <c r="O53" s="110"/>
      <c r="P53" s="109">
        <f t="shared" si="27"/>
        <v>10546000</v>
      </c>
      <c r="Q53" s="110">
        <f t="shared" si="28"/>
        <v>6662962</v>
      </c>
      <c r="R53" s="54">
        <f t="shared" si="29"/>
        <v>0</v>
      </c>
      <c r="S53" s="55">
        <f t="shared" si="30"/>
        <v>0</v>
      </c>
      <c r="T53" s="54">
        <f t="shared" si="31"/>
        <v>45.207475994513032</v>
      </c>
      <c r="U53" s="56">
        <f t="shared" si="32"/>
        <v>28.562079903978056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23328000</v>
      </c>
      <c r="C55" s="111">
        <f>SUM(C44:C54)</f>
        <v>0</v>
      </c>
      <c r="D55" s="111"/>
      <c r="E55" s="111">
        <f t="shared" si="26"/>
        <v>23328000</v>
      </c>
      <c r="F55" s="112">
        <f t="shared" ref="F55:O55" si="33">SUM(F44:F54)</f>
        <v>23328000</v>
      </c>
      <c r="G55" s="113">
        <f t="shared" si="33"/>
        <v>21235000</v>
      </c>
      <c r="H55" s="112">
        <f t="shared" si="33"/>
        <v>0</v>
      </c>
      <c r="I55" s="113">
        <f t="shared" si="33"/>
        <v>0</v>
      </c>
      <c r="J55" s="112">
        <f t="shared" si="33"/>
        <v>10546000</v>
      </c>
      <c r="K55" s="113">
        <f t="shared" si="33"/>
        <v>6662962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10546000</v>
      </c>
      <c r="Q55" s="113">
        <f t="shared" si="28"/>
        <v>6662962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45.207475994513032</v>
      </c>
      <c r="U55" s="60">
        <f>IF((+$E45+$E47+$E49+$E50+$E53) =0,0,(Q55   /(+$E45+$E47+$E49+$E50+$E53) )*100)</f>
        <v>28.562079903978056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33055000</v>
      </c>
      <c r="C69" s="120">
        <f>SUM(C9:C16,C19:C25,C28:C31,C34,C37:C41,C44:C54,C57:C60,C63:C67)</f>
        <v>0</v>
      </c>
      <c r="D69" s="120"/>
      <c r="E69" s="120">
        <f t="shared" si="35"/>
        <v>33055000</v>
      </c>
      <c r="F69" s="121">
        <f t="shared" ref="F69:O69" si="43">SUM(F9:F16,F19:F25,F28:F31,F34,F37:F41,F44:F54,F57:F60,F63:F67)</f>
        <v>33025000</v>
      </c>
      <c r="G69" s="122">
        <f t="shared" si="43"/>
        <v>28212000</v>
      </c>
      <c r="H69" s="121">
        <f t="shared" si="43"/>
        <v>395000</v>
      </c>
      <c r="I69" s="122">
        <f t="shared" si="43"/>
        <v>396945</v>
      </c>
      <c r="J69" s="121">
        <f t="shared" si="43"/>
        <v>12203000</v>
      </c>
      <c r="K69" s="122">
        <f t="shared" si="43"/>
        <v>7985375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12598000</v>
      </c>
      <c r="Q69" s="122">
        <f t="shared" si="37"/>
        <v>8382320</v>
      </c>
      <c r="R69" s="67">
        <f t="shared" si="38"/>
        <v>2989.3670886075947</v>
      </c>
      <c r="S69" s="68">
        <f t="shared" si="39"/>
        <v>1911.7081711572134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38.49185737419414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25.611292737327751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34481000</v>
      </c>
      <c r="C71" s="108"/>
      <c r="D71" s="108"/>
      <c r="E71" s="108">
        <f>$B71      +$C71      +$D71</f>
        <v>34481000</v>
      </c>
      <c r="F71" s="109">
        <v>34481000</v>
      </c>
      <c r="G71" s="110">
        <v>22068000</v>
      </c>
      <c r="H71" s="109">
        <v>1429000</v>
      </c>
      <c r="I71" s="110">
        <v>1586016</v>
      </c>
      <c r="J71" s="109">
        <v>16834000</v>
      </c>
      <c r="K71" s="110">
        <v>4114908</v>
      </c>
      <c r="L71" s="109"/>
      <c r="M71" s="110"/>
      <c r="N71" s="109"/>
      <c r="O71" s="110"/>
      <c r="P71" s="109">
        <f>$H71      +$J71      +$L71      +$N71</f>
        <v>18263000</v>
      </c>
      <c r="Q71" s="110">
        <f>$I71      +$K71      +$M71      +$O71</f>
        <v>5700924</v>
      </c>
      <c r="R71" s="54">
        <f>IF(($H71      =0),0,((($J71      -$H71      )/$H71      )*100))</f>
        <v>1078.0265920223933</v>
      </c>
      <c r="S71" s="55">
        <f>IF(($I71      =0),0,((($K71      -$I71      )/$I71      )*100))</f>
        <v>159.44933720719087</v>
      </c>
      <c r="T71" s="54">
        <f>IF(($E71      =0),0,(($P71      /$E71      )*100))</f>
        <v>52.965401235463005</v>
      </c>
      <c r="U71" s="56">
        <f>IF(($E71      =0),0,(($Q71      /$E71      )*100))</f>
        <v>16.533522809663292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34481000</v>
      </c>
      <c r="C73" s="117">
        <f>SUM(C71:C72)</f>
        <v>0</v>
      </c>
      <c r="D73" s="117"/>
      <c r="E73" s="117">
        <f>$B73      +$C73      +$D73</f>
        <v>34481000</v>
      </c>
      <c r="F73" s="118">
        <f t="shared" ref="F73:O73" si="44">SUM(F71:F72)</f>
        <v>34481000</v>
      </c>
      <c r="G73" s="119">
        <f t="shared" si="44"/>
        <v>22068000</v>
      </c>
      <c r="H73" s="118">
        <f t="shared" si="44"/>
        <v>1429000</v>
      </c>
      <c r="I73" s="119">
        <f t="shared" si="44"/>
        <v>1586016</v>
      </c>
      <c r="J73" s="118">
        <f t="shared" si="44"/>
        <v>16834000</v>
      </c>
      <c r="K73" s="119">
        <f t="shared" si="44"/>
        <v>4114908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18263000</v>
      </c>
      <c r="Q73" s="119">
        <f>$I73      +$K73      +$M73      +$O73</f>
        <v>5700924</v>
      </c>
      <c r="R73" s="63">
        <f>IF(($H73      =0),0,((($J73      -$H73      )/$H73      )*100))</f>
        <v>1078.0265920223933</v>
      </c>
      <c r="S73" s="64">
        <f>IF(($I73      =0),0,((($K73      -$I73      )/$I73      )*100))</f>
        <v>159.44933720719087</v>
      </c>
      <c r="T73" s="63">
        <f>IF(($E71      =0),0,(($P71      /$E71      )*100))</f>
        <v>52.965401235463005</v>
      </c>
      <c r="U73" s="65">
        <f>IF($E71   =0,0,($Q71   /$E71 )*100)</f>
        <v>16.533522809663292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34481000</v>
      </c>
      <c r="C74" s="120">
        <f>SUM(C71:C72)</f>
        <v>0</v>
      </c>
      <c r="D74" s="120"/>
      <c r="E74" s="120">
        <f>$B74      +$C74      +$D74</f>
        <v>34481000</v>
      </c>
      <c r="F74" s="121">
        <f t="shared" ref="F74:O74" si="45">SUM(F71:F72)</f>
        <v>34481000</v>
      </c>
      <c r="G74" s="122">
        <f t="shared" si="45"/>
        <v>22068000</v>
      </c>
      <c r="H74" s="121">
        <f t="shared" si="45"/>
        <v>1429000</v>
      </c>
      <c r="I74" s="122">
        <f t="shared" si="45"/>
        <v>1586016</v>
      </c>
      <c r="J74" s="121">
        <f t="shared" si="45"/>
        <v>16834000</v>
      </c>
      <c r="K74" s="122">
        <f t="shared" si="45"/>
        <v>4114908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18263000</v>
      </c>
      <c r="Q74" s="122">
        <f>$I74      +$K74      +$M74      +$O74</f>
        <v>5700924</v>
      </c>
      <c r="R74" s="67">
        <f>IF(($H74      =0),0,((($J74      -$H74      )/$H74      )*100))</f>
        <v>1078.0265920223933</v>
      </c>
      <c r="S74" s="68">
        <f>IF(($I74      =0),0,((($K74      -$I74      )/$I74      )*100))</f>
        <v>159.44933720719087</v>
      </c>
      <c r="T74" s="67">
        <f>IF(($E71      =0),0,(($P71      /$E71      )*100))</f>
        <v>52.965401235463005</v>
      </c>
      <c r="U74" s="71">
        <f>IF($E71   =0,0,($Q71   /$E71 )*100)</f>
        <v>16.533522809663292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67536000</v>
      </c>
      <c r="C75" s="120">
        <f>SUM(C9:C16,C19:C25,C28:C31,C34,C37:C41,C44:C54,C57:C60,C63:C67,C71:C72)</f>
        <v>0</v>
      </c>
      <c r="D75" s="120"/>
      <c r="E75" s="120">
        <f>$B75      +$C75      +$D75</f>
        <v>67536000</v>
      </c>
      <c r="F75" s="121">
        <f t="shared" ref="F75:O75" si="46">SUM(F9:F16,F19:F25,F28:F31,F34,F37:F41,F44:F54,F57:F60,F63:F67,F71:F72)</f>
        <v>67506000</v>
      </c>
      <c r="G75" s="122">
        <f t="shared" si="46"/>
        <v>50280000</v>
      </c>
      <c r="H75" s="121">
        <f t="shared" si="46"/>
        <v>1824000</v>
      </c>
      <c r="I75" s="122">
        <f t="shared" si="46"/>
        <v>1982961</v>
      </c>
      <c r="J75" s="121">
        <f t="shared" si="46"/>
        <v>29037000</v>
      </c>
      <c r="K75" s="122">
        <f t="shared" si="46"/>
        <v>12100283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30861000</v>
      </c>
      <c r="Q75" s="122">
        <f>$I75      +$K75      +$M75      +$O75</f>
        <v>14083244</v>
      </c>
      <c r="R75" s="67">
        <f>IF(($H75      =0),0,((($J75      -$H75      )/$H75      )*100))</f>
        <v>1491.9407894736842</v>
      </c>
      <c r="S75" s="68">
        <f>IF(($I75      =0),0,((($K75      -$I75      )/$I75      )*100))</f>
        <v>510.21285844754385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45.917274215146556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20.954090165153996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UlTfGQmG+/3u8JzqeOaaPosN53OfY7xt1EdykwK+My70739L5fN+ADULzWTBueTmNkmEtytM7zz7lFa9yDU3DQ==" saltValue="KiLTyFa4l9YRh/7kGf3pP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152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2000000</v>
      </c>
      <c r="C10" s="108"/>
      <c r="D10" s="108"/>
      <c r="E10" s="108">
        <f t="shared" ref="E10:E17" si="0">$B10      +$C10      +$D10</f>
        <v>2000000</v>
      </c>
      <c r="F10" s="109">
        <v>2000000</v>
      </c>
      <c r="G10" s="110">
        <v>2000000</v>
      </c>
      <c r="H10" s="109">
        <v>156000</v>
      </c>
      <c r="I10" s="110">
        <v>101328</v>
      </c>
      <c r="J10" s="109">
        <v>159000</v>
      </c>
      <c r="K10" s="110">
        <v>249108</v>
      </c>
      <c r="L10" s="109"/>
      <c r="M10" s="110"/>
      <c r="N10" s="109"/>
      <c r="O10" s="110"/>
      <c r="P10" s="109">
        <f t="shared" ref="P10:P17" si="1">$H10      +$J10      +$L10      +$N10</f>
        <v>315000</v>
      </c>
      <c r="Q10" s="110">
        <f t="shared" ref="Q10:Q17" si="2">$I10      +$K10      +$M10      +$O10</f>
        <v>350436</v>
      </c>
      <c r="R10" s="54">
        <f t="shared" ref="R10:R17" si="3">IF(($H10      =0),0,((($J10      -$H10      )/$H10      )*100))</f>
        <v>1.9230769230769231</v>
      </c>
      <c r="S10" s="55">
        <f t="shared" ref="S10:S17" si="4">IF(($I10      =0),0,((($K10      -$I10      )/$I10      )*100))</f>
        <v>145.84320227380388</v>
      </c>
      <c r="T10" s="54">
        <f t="shared" ref="T10:T16" si="5">IF(($E10      =0),0,(($P10      /$E10      )*100))</f>
        <v>15.75</v>
      </c>
      <c r="U10" s="56">
        <f t="shared" ref="U10:U16" si="6">IF(($E10      =0),0,(($Q10      /$E10      )*100))</f>
        <v>17.521800000000002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>
        <v>5100000</v>
      </c>
      <c r="C11" s="108"/>
      <c r="D11" s="108"/>
      <c r="E11" s="108">
        <f t="shared" si="0"/>
        <v>5100000</v>
      </c>
      <c r="F11" s="109">
        <v>5100000</v>
      </c>
      <c r="G11" s="110">
        <v>3000000</v>
      </c>
      <c r="H11" s="109">
        <v>1065000</v>
      </c>
      <c r="I11" s="110">
        <v>447104</v>
      </c>
      <c r="J11" s="109">
        <v>1101000</v>
      </c>
      <c r="K11" s="110">
        <v>1200315</v>
      </c>
      <c r="L11" s="109"/>
      <c r="M11" s="110"/>
      <c r="N11" s="109"/>
      <c r="O11" s="110"/>
      <c r="P11" s="109">
        <f t="shared" si="1"/>
        <v>2166000</v>
      </c>
      <c r="Q11" s="110">
        <f t="shared" si="2"/>
        <v>1647419</v>
      </c>
      <c r="R11" s="54">
        <f t="shared" si="3"/>
        <v>3.3802816901408446</v>
      </c>
      <c r="S11" s="55">
        <f t="shared" si="4"/>
        <v>168.46438412539365</v>
      </c>
      <c r="T11" s="54">
        <f t="shared" si="5"/>
        <v>42.470588235294116</v>
      </c>
      <c r="U11" s="56">
        <f t="shared" si="6"/>
        <v>32.30233333333333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7100000</v>
      </c>
      <c r="C17" s="111">
        <f>SUM(C9:C16)</f>
        <v>0</v>
      </c>
      <c r="D17" s="111"/>
      <c r="E17" s="111">
        <f t="shared" si="0"/>
        <v>7100000</v>
      </c>
      <c r="F17" s="112">
        <f t="shared" ref="F17:O17" si="7">SUM(F9:F16)</f>
        <v>7100000</v>
      </c>
      <c r="G17" s="113">
        <f t="shared" si="7"/>
        <v>5000000</v>
      </c>
      <c r="H17" s="112">
        <f t="shared" si="7"/>
        <v>1221000</v>
      </c>
      <c r="I17" s="113">
        <f t="shared" si="7"/>
        <v>548432</v>
      </c>
      <c r="J17" s="112">
        <f t="shared" si="7"/>
        <v>1260000</v>
      </c>
      <c r="K17" s="113">
        <f t="shared" si="7"/>
        <v>1449423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2481000</v>
      </c>
      <c r="Q17" s="113">
        <f t="shared" si="2"/>
        <v>1997855</v>
      </c>
      <c r="R17" s="58">
        <f t="shared" si="3"/>
        <v>3.1941031941031941</v>
      </c>
      <c r="S17" s="59">
        <f t="shared" si="4"/>
        <v>164.28490678880883</v>
      </c>
      <c r="T17" s="58">
        <f>IF((SUM($E9:$E14))=0,0,(P17/(SUM($E9:$E14))*100))</f>
        <v>34.943661971830984</v>
      </c>
      <c r="U17" s="60">
        <f>IF((SUM($E9:$E14))=0,0,(Q17/(SUM($E9:$E14))*100))</f>
        <v>28.138802816901411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>
        <v>2685000</v>
      </c>
      <c r="C31" s="108"/>
      <c r="D31" s="108"/>
      <c r="E31" s="108">
        <f>$B31      +$C31      +$D31</f>
        <v>2685000</v>
      </c>
      <c r="F31" s="109">
        <v>2685000</v>
      </c>
      <c r="G31" s="110">
        <v>1880000</v>
      </c>
      <c r="H31" s="109">
        <v>877000</v>
      </c>
      <c r="I31" s="110"/>
      <c r="J31" s="109">
        <v>445000</v>
      </c>
      <c r="K31" s="110">
        <v>1409661</v>
      </c>
      <c r="L31" s="109"/>
      <c r="M31" s="110"/>
      <c r="N31" s="109"/>
      <c r="O31" s="110"/>
      <c r="P31" s="109">
        <f>$H31      +$J31      +$L31      +$N31</f>
        <v>1322000</v>
      </c>
      <c r="Q31" s="110">
        <f>$I31      +$K31      +$M31      +$O31</f>
        <v>1409661</v>
      </c>
      <c r="R31" s="54">
        <f>IF(($H31      =0),0,((($J31      -$H31      )/$H31      )*100))</f>
        <v>-49.258836944127708</v>
      </c>
      <c r="S31" s="55">
        <f>IF(($I31      =0),0,((($K31      -$I31      )/$I31      )*100))</f>
        <v>0</v>
      </c>
      <c r="T31" s="54">
        <f>IF(($E31      =0),0,(($P31      /$E31      )*100))</f>
        <v>49.236499068901303</v>
      </c>
      <c r="U31" s="56">
        <f>IF(($E31      =0),0,(($Q31      /$E31      )*100))</f>
        <v>52.501340782122909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2685000</v>
      </c>
      <c r="C32" s="111">
        <f>SUM(C28:C31)</f>
        <v>0</v>
      </c>
      <c r="D32" s="111"/>
      <c r="E32" s="111">
        <f>$B32      +$C32      +$D32</f>
        <v>2685000</v>
      </c>
      <c r="F32" s="112">
        <f t="shared" ref="F32:O32" si="16">SUM(F28:F31)</f>
        <v>2685000</v>
      </c>
      <c r="G32" s="113">
        <f t="shared" si="16"/>
        <v>1880000</v>
      </c>
      <c r="H32" s="112">
        <f t="shared" si="16"/>
        <v>877000</v>
      </c>
      <c r="I32" s="113">
        <f t="shared" si="16"/>
        <v>0</v>
      </c>
      <c r="J32" s="112">
        <f t="shared" si="16"/>
        <v>445000</v>
      </c>
      <c r="K32" s="113">
        <f t="shared" si="16"/>
        <v>1409661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1322000</v>
      </c>
      <c r="Q32" s="113">
        <f>$I32      +$K32      +$M32      +$O32</f>
        <v>1409661</v>
      </c>
      <c r="R32" s="58">
        <f>IF(($H32      =0),0,((($J32      -$H32      )/$H32      )*100))</f>
        <v>-49.258836944127708</v>
      </c>
      <c r="S32" s="59">
        <f>IF(($I32      =0),0,((($K32      -$I32      )/$I32      )*100))</f>
        <v>0</v>
      </c>
      <c r="T32" s="58">
        <f>IF($E32   =0,0,($P32   /$E32   )*100)</f>
        <v>49.236499068901303</v>
      </c>
      <c r="U32" s="60">
        <f>IF($E32   =0,0,($Q32   /$E32   )*100)</f>
        <v>52.501340782122909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3319000</v>
      </c>
      <c r="C34" s="108"/>
      <c r="D34" s="108"/>
      <c r="E34" s="108">
        <f>$B34      +$C34      +$D34</f>
        <v>3319000</v>
      </c>
      <c r="F34" s="109">
        <v>3319000</v>
      </c>
      <c r="G34" s="110">
        <v>2324000</v>
      </c>
      <c r="H34" s="109">
        <v>830000</v>
      </c>
      <c r="I34" s="110">
        <v>1124144</v>
      </c>
      <c r="J34" s="109">
        <v>1494000</v>
      </c>
      <c r="K34" s="110">
        <v>1083806</v>
      </c>
      <c r="L34" s="109"/>
      <c r="M34" s="110"/>
      <c r="N34" s="109"/>
      <c r="O34" s="110"/>
      <c r="P34" s="109">
        <f>$H34      +$J34      +$L34      +$N34</f>
        <v>2324000</v>
      </c>
      <c r="Q34" s="110">
        <f>$I34      +$K34      +$M34      +$O34</f>
        <v>2207950</v>
      </c>
      <c r="R34" s="54">
        <f>IF(($H34      =0),0,((($J34      -$H34      )/$H34      )*100))</f>
        <v>80</v>
      </c>
      <c r="S34" s="55">
        <f>IF(($I34      =0),0,((($K34      -$I34      )/$I34      )*100))</f>
        <v>-3.5883303206706616</v>
      </c>
      <c r="T34" s="54">
        <f>IF(($E34      =0),0,(($P34      /$E34      )*100))</f>
        <v>70.021090689966854</v>
      </c>
      <c r="U34" s="56">
        <f>IF(($E34      =0),0,(($Q34      /$E34      )*100))</f>
        <v>66.524555589032843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3319000</v>
      </c>
      <c r="C35" s="111">
        <f>C34</f>
        <v>0</v>
      </c>
      <c r="D35" s="111"/>
      <c r="E35" s="111">
        <f>$B35      +$C35      +$D35</f>
        <v>3319000</v>
      </c>
      <c r="F35" s="112">
        <f t="shared" ref="F35:O35" si="17">F34</f>
        <v>3319000</v>
      </c>
      <c r="G35" s="113">
        <f t="shared" si="17"/>
        <v>2324000</v>
      </c>
      <c r="H35" s="112">
        <f t="shared" si="17"/>
        <v>830000</v>
      </c>
      <c r="I35" s="113">
        <f t="shared" si="17"/>
        <v>1124144</v>
      </c>
      <c r="J35" s="112">
        <f t="shared" si="17"/>
        <v>1494000</v>
      </c>
      <c r="K35" s="113">
        <f t="shared" si="17"/>
        <v>1083806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2324000</v>
      </c>
      <c r="Q35" s="113">
        <f>$I35      +$K35      +$M35      +$O35</f>
        <v>2207950</v>
      </c>
      <c r="R35" s="58">
        <f>IF(($H35      =0),0,((($J35      -$H35      )/$H35      )*100))</f>
        <v>80</v>
      </c>
      <c r="S35" s="59">
        <f>IF(($I35      =0),0,((($K35      -$I35      )/$I35      )*100))</f>
        <v>-3.5883303206706616</v>
      </c>
      <c r="T35" s="58">
        <f>IF($E35   =0,0,($P35   /$E35   )*100)</f>
        <v>70.021090689966854</v>
      </c>
      <c r="U35" s="60">
        <f>IF($E35   =0,0,($Q35   /$E35   )*100)</f>
        <v>66.524555589032843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113606000</v>
      </c>
      <c r="C46" s="108"/>
      <c r="D46" s="108"/>
      <c r="E46" s="108">
        <f t="shared" si="26"/>
        <v>113606000</v>
      </c>
      <c r="F46" s="109">
        <v>113606000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90000000</v>
      </c>
      <c r="C53" s="108"/>
      <c r="D53" s="108"/>
      <c r="E53" s="108">
        <f t="shared" si="26"/>
        <v>90000000</v>
      </c>
      <c r="F53" s="109">
        <v>90000000</v>
      </c>
      <c r="G53" s="110">
        <v>63031000</v>
      </c>
      <c r="H53" s="109">
        <v>21571000</v>
      </c>
      <c r="I53" s="110">
        <v>8570987</v>
      </c>
      <c r="J53" s="109">
        <v>22126000</v>
      </c>
      <c r="K53" s="110">
        <v>13785246</v>
      </c>
      <c r="L53" s="109"/>
      <c r="M53" s="110"/>
      <c r="N53" s="109"/>
      <c r="O53" s="110"/>
      <c r="P53" s="109">
        <f t="shared" si="27"/>
        <v>43697000</v>
      </c>
      <c r="Q53" s="110">
        <f t="shared" si="28"/>
        <v>22356233</v>
      </c>
      <c r="R53" s="54">
        <f t="shared" si="29"/>
        <v>2.5728987993138936</v>
      </c>
      <c r="S53" s="55">
        <f t="shared" si="30"/>
        <v>60.83615574262334</v>
      </c>
      <c r="T53" s="54">
        <f t="shared" si="31"/>
        <v>48.552222222222227</v>
      </c>
      <c r="U53" s="56">
        <f t="shared" si="32"/>
        <v>24.84025888888889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203606000</v>
      </c>
      <c r="C55" s="111">
        <f>SUM(C44:C54)</f>
        <v>0</v>
      </c>
      <c r="D55" s="111"/>
      <c r="E55" s="111">
        <f t="shared" si="26"/>
        <v>203606000</v>
      </c>
      <c r="F55" s="112">
        <f t="shared" ref="F55:O55" si="33">SUM(F44:F54)</f>
        <v>203606000</v>
      </c>
      <c r="G55" s="113">
        <f t="shared" si="33"/>
        <v>63031000</v>
      </c>
      <c r="H55" s="112">
        <f t="shared" si="33"/>
        <v>21571000</v>
      </c>
      <c r="I55" s="113">
        <f t="shared" si="33"/>
        <v>8570987</v>
      </c>
      <c r="J55" s="112">
        <f t="shared" si="33"/>
        <v>22126000</v>
      </c>
      <c r="K55" s="113">
        <f t="shared" si="33"/>
        <v>13785246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43697000</v>
      </c>
      <c r="Q55" s="113">
        <f t="shared" si="28"/>
        <v>22356233</v>
      </c>
      <c r="R55" s="58">
        <f t="shared" si="29"/>
        <v>2.5728987993138936</v>
      </c>
      <c r="S55" s="59">
        <f t="shared" si="30"/>
        <v>60.83615574262334</v>
      </c>
      <c r="T55" s="58">
        <f>IF((+$E45+$E47+$E49+$E50+$E53) =0,0,(P55   /(+$E45+$E47+$E49+$E50+$E53) )*100)</f>
        <v>48.552222222222227</v>
      </c>
      <c r="U55" s="60">
        <f>IF((+$E45+$E47+$E49+$E50+$E53) =0,0,(Q55   /(+$E45+$E47+$E49+$E50+$E53) )*100)</f>
        <v>24.84025888888889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216710000</v>
      </c>
      <c r="C69" s="120">
        <f>SUM(C9:C16,C19:C25,C28:C31,C34,C37:C41,C44:C54,C57:C60,C63:C67)</f>
        <v>0</v>
      </c>
      <c r="D69" s="120"/>
      <c r="E69" s="120">
        <f t="shared" si="35"/>
        <v>216710000</v>
      </c>
      <c r="F69" s="121">
        <f t="shared" ref="F69:O69" si="43">SUM(F9:F16,F19:F25,F28:F31,F34,F37:F41,F44:F54,F57:F60,F63:F67)</f>
        <v>216710000</v>
      </c>
      <c r="G69" s="122">
        <f t="shared" si="43"/>
        <v>72235000</v>
      </c>
      <c r="H69" s="121">
        <f t="shared" si="43"/>
        <v>24499000</v>
      </c>
      <c r="I69" s="122">
        <f t="shared" si="43"/>
        <v>10243563</v>
      </c>
      <c r="J69" s="121">
        <f t="shared" si="43"/>
        <v>25325000</v>
      </c>
      <c r="K69" s="122">
        <f t="shared" si="43"/>
        <v>17728136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49824000</v>
      </c>
      <c r="Q69" s="122">
        <f t="shared" si="37"/>
        <v>27971699</v>
      </c>
      <c r="R69" s="67">
        <f t="shared" si="38"/>
        <v>3.3715661863749538</v>
      </c>
      <c r="S69" s="68">
        <f t="shared" si="39"/>
        <v>73.06610990726567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48.324022346368714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27.129596329919302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447663000</v>
      </c>
      <c r="C71" s="108"/>
      <c r="D71" s="108"/>
      <c r="E71" s="108">
        <f>$B71      +$C71      +$D71</f>
        <v>447663000</v>
      </c>
      <c r="F71" s="109">
        <v>447663000</v>
      </c>
      <c r="G71" s="110">
        <v>368989000</v>
      </c>
      <c r="H71" s="109">
        <v>143706000</v>
      </c>
      <c r="I71" s="110">
        <v>94561818</v>
      </c>
      <c r="J71" s="109">
        <v>162116000</v>
      </c>
      <c r="K71" s="110">
        <v>180951678</v>
      </c>
      <c r="L71" s="109"/>
      <c r="M71" s="110"/>
      <c r="N71" s="109"/>
      <c r="O71" s="110"/>
      <c r="P71" s="109">
        <f>$H71      +$J71      +$L71      +$N71</f>
        <v>305822000</v>
      </c>
      <c r="Q71" s="110">
        <f>$I71      +$K71      +$M71      +$O71</f>
        <v>275513496</v>
      </c>
      <c r="R71" s="54">
        <f>IF(($H71      =0),0,((($J71      -$H71      )/$H71      )*100))</f>
        <v>12.810877764324385</v>
      </c>
      <c r="S71" s="55">
        <f>IF(($I71      =0),0,((($K71      -$I71      )/$I71      )*100))</f>
        <v>91.358078585164264</v>
      </c>
      <c r="T71" s="54">
        <f>IF(($E71      =0),0,(($P71      /$E71      )*100))</f>
        <v>68.3152281962101</v>
      </c>
      <c r="U71" s="56">
        <f>IF(($E71      =0),0,(($Q71      /$E71      )*100))</f>
        <v>61.544844224338405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447663000</v>
      </c>
      <c r="C73" s="117">
        <f>SUM(C71:C72)</f>
        <v>0</v>
      </c>
      <c r="D73" s="117"/>
      <c r="E73" s="117">
        <f>$B73      +$C73      +$D73</f>
        <v>447663000</v>
      </c>
      <c r="F73" s="118">
        <f t="shared" ref="F73:O73" si="44">SUM(F71:F72)</f>
        <v>447663000</v>
      </c>
      <c r="G73" s="119">
        <f t="shared" si="44"/>
        <v>368989000</v>
      </c>
      <c r="H73" s="118">
        <f t="shared" si="44"/>
        <v>143706000</v>
      </c>
      <c r="I73" s="119">
        <f t="shared" si="44"/>
        <v>94561818</v>
      </c>
      <c r="J73" s="118">
        <f t="shared" si="44"/>
        <v>162116000</v>
      </c>
      <c r="K73" s="119">
        <f t="shared" si="44"/>
        <v>180951678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305822000</v>
      </c>
      <c r="Q73" s="119">
        <f>$I73      +$K73      +$M73      +$O73</f>
        <v>275513496</v>
      </c>
      <c r="R73" s="63">
        <f>IF(($H73      =0),0,((($J73      -$H73      )/$H73      )*100))</f>
        <v>12.810877764324385</v>
      </c>
      <c r="S73" s="64">
        <f>IF(($I73      =0),0,((($K73      -$I73      )/$I73      )*100))</f>
        <v>91.358078585164264</v>
      </c>
      <c r="T73" s="63">
        <f>IF(($E71      =0),0,(($P71      /$E71      )*100))</f>
        <v>68.3152281962101</v>
      </c>
      <c r="U73" s="65">
        <f>IF($E71   =0,0,($Q71   /$E71 )*100)</f>
        <v>61.544844224338405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447663000</v>
      </c>
      <c r="C74" s="120">
        <f>SUM(C71:C72)</f>
        <v>0</v>
      </c>
      <c r="D74" s="120"/>
      <c r="E74" s="120">
        <f>$B74      +$C74      +$D74</f>
        <v>447663000</v>
      </c>
      <c r="F74" s="121">
        <f t="shared" ref="F74:O74" si="45">SUM(F71:F72)</f>
        <v>447663000</v>
      </c>
      <c r="G74" s="122">
        <f t="shared" si="45"/>
        <v>368989000</v>
      </c>
      <c r="H74" s="121">
        <f t="shared" si="45"/>
        <v>143706000</v>
      </c>
      <c r="I74" s="122">
        <f t="shared" si="45"/>
        <v>94561818</v>
      </c>
      <c r="J74" s="121">
        <f t="shared" si="45"/>
        <v>162116000</v>
      </c>
      <c r="K74" s="122">
        <f t="shared" si="45"/>
        <v>180951678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305822000</v>
      </c>
      <c r="Q74" s="122">
        <f>$I74      +$K74      +$M74      +$O74</f>
        <v>275513496</v>
      </c>
      <c r="R74" s="67">
        <f>IF(($H74      =0),0,((($J74      -$H74      )/$H74      )*100))</f>
        <v>12.810877764324385</v>
      </c>
      <c r="S74" s="68">
        <f>IF(($I74      =0),0,((($K74      -$I74      )/$I74      )*100))</f>
        <v>91.358078585164264</v>
      </c>
      <c r="T74" s="67">
        <f>IF(($E71      =0),0,(($P71      /$E71      )*100))</f>
        <v>68.3152281962101</v>
      </c>
      <c r="U74" s="71">
        <f>IF($E71   =0,0,($Q71   /$E71 )*100)</f>
        <v>61.544844224338405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664373000</v>
      </c>
      <c r="C75" s="120">
        <f>SUM(C9:C16,C19:C25,C28:C31,C34,C37:C41,C44:C54,C57:C60,C63:C67,C71:C72)</f>
        <v>0</v>
      </c>
      <c r="D75" s="120"/>
      <c r="E75" s="120">
        <f>$B75      +$C75      +$D75</f>
        <v>664373000</v>
      </c>
      <c r="F75" s="121">
        <f t="shared" ref="F75:O75" si="46">SUM(F9:F16,F19:F25,F28:F31,F34,F37:F41,F44:F54,F57:F60,F63:F67,F71:F72)</f>
        <v>664373000</v>
      </c>
      <c r="G75" s="122">
        <f t="shared" si="46"/>
        <v>441224000</v>
      </c>
      <c r="H75" s="121">
        <f t="shared" si="46"/>
        <v>168205000</v>
      </c>
      <c r="I75" s="122">
        <f t="shared" si="46"/>
        <v>104805381</v>
      </c>
      <c r="J75" s="121">
        <f t="shared" si="46"/>
        <v>187441000</v>
      </c>
      <c r="K75" s="122">
        <f t="shared" si="46"/>
        <v>198679814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355646000</v>
      </c>
      <c r="Q75" s="122">
        <f>$I75      +$K75      +$M75      +$O75</f>
        <v>303485195</v>
      </c>
      <c r="R75" s="67">
        <f>IF(($H75      =0),0,((($J75      -$H75      )/$H75      )*100))</f>
        <v>11.436045301863796</v>
      </c>
      <c r="S75" s="68">
        <f>IF(($I75      =0),0,((($K75      -$I75      )/$I75      )*100))</f>
        <v>89.570241627192786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64.572859303480428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55.102283724333525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YD1/Ivx7oPkpqzYPsTo3neih1ZEdIcuZtAStW+sTRcmSvka/PMuVHxWK86dyCM/pTLVAOJhtROpS5W0NJYOSQ==" saltValue="A3ThvWLeNkFHu7dJa/N6A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117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2400000</v>
      </c>
      <c r="C10" s="108"/>
      <c r="D10" s="108"/>
      <c r="E10" s="108">
        <f t="shared" ref="E10:E17" si="0">$B10      +$C10      +$D10</f>
        <v>2400000</v>
      </c>
      <c r="F10" s="109">
        <v>2400000</v>
      </c>
      <c r="G10" s="110">
        <v>2400000</v>
      </c>
      <c r="H10" s="109">
        <v>420000</v>
      </c>
      <c r="I10" s="110"/>
      <c r="J10" s="109">
        <v>775000</v>
      </c>
      <c r="K10" s="110">
        <v>727133</v>
      </c>
      <c r="L10" s="109"/>
      <c r="M10" s="110"/>
      <c r="N10" s="109"/>
      <c r="O10" s="110"/>
      <c r="P10" s="109">
        <f t="shared" ref="P10:P17" si="1">$H10      +$J10      +$L10      +$N10</f>
        <v>1195000</v>
      </c>
      <c r="Q10" s="110">
        <f t="shared" ref="Q10:Q17" si="2">$I10      +$K10      +$M10      +$O10</f>
        <v>727133</v>
      </c>
      <c r="R10" s="54">
        <f t="shared" ref="R10:R17" si="3">IF(($H10      =0),0,((($J10      -$H10      )/$H10      )*100))</f>
        <v>84.523809523809518</v>
      </c>
      <c r="S10" s="55">
        <f t="shared" ref="S10:S17" si="4">IF(($I10      =0),0,((($K10      -$I10      )/$I10      )*100))</f>
        <v>0</v>
      </c>
      <c r="T10" s="54">
        <f t="shared" ref="T10:T16" si="5">IF(($E10      =0),0,(($P10      /$E10      )*100))</f>
        <v>49.791666666666664</v>
      </c>
      <c r="U10" s="56">
        <f t="shared" ref="U10:U16" si="6">IF(($E10      =0),0,(($Q10      /$E10      )*100))</f>
        <v>30.29720833333333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2400000</v>
      </c>
      <c r="C17" s="111">
        <f>SUM(C9:C16)</f>
        <v>0</v>
      </c>
      <c r="D17" s="111"/>
      <c r="E17" s="111">
        <f t="shared" si="0"/>
        <v>2400000</v>
      </c>
      <c r="F17" s="112">
        <f t="shared" ref="F17:O17" si="7">SUM(F9:F16)</f>
        <v>2400000</v>
      </c>
      <c r="G17" s="113">
        <f t="shared" si="7"/>
        <v>2400000</v>
      </c>
      <c r="H17" s="112">
        <f t="shared" si="7"/>
        <v>420000</v>
      </c>
      <c r="I17" s="113">
        <f t="shared" si="7"/>
        <v>0</v>
      </c>
      <c r="J17" s="112">
        <f t="shared" si="7"/>
        <v>775000</v>
      </c>
      <c r="K17" s="113">
        <f t="shared" si="7"/>
        <v>727133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1195000</v>
      </c>
      <c r="Q17" s="113">
        <f t="shared" si="2"/>
        <v>727133</v>
      </c>
      <c r="R17" s="58">
        <f t="shared" si="3"/>
        <v>84.523809523809518</v>
      </c>
      <c r="S17" s="59">
        <f t="shared" si="4"/>
        <v>0</v>
      </c>
      <c r="T17" s="58">
        <f>IF((SUM($E9:$E14))=0,0,(P17/(SUM($E9:$E14))*100))</f>
        <v>49.791666666666664</v>
      </c>
      <c r="U17" s="60">
        <f>IF((SUM($E9:$E14))=0,0,(Q17/(SUM($E9:$E14))*100))</f>
        <v>30.29720833333333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>
        <v>22880000</v>
      </c>
      <c r="C23" s="108"/>
      <c r="D23" s="108"/>
      <c r="E23" s="108">
        <f t="shared" si="8"/>
        <v>22880000</v>
      </c>
      <c r="F23" s="109">
        <v>22880000</v>
      </c>
      <c r="G23" s="110">
        <v>6864000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22880000</v>
      </c>
      <c r="C26" s="111">
        <f>SUM(C19:C25)</f>
        <v>0</v>
      </c>
      <c r="D26" s="111"/>
      <c r="E26" s="111">
        <f t="shared" si="8"/>
        <v>22880000</v>
      </c>
      <c r="F26" s="112">
        <f t="shared" ref="F26:O26" si="15">SUM(F19:F25)</f>
        <v>22880000</v>
      </c>
      <c r="G26" s="113">
        <f t="shared" si="15"/>
        <v>6864000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1322000</v>
      </c>
      <c r="C34" s="108"/>
      <c r="D34" s="108"/>
      <c r="E34" s="108">
        <f>$B34      +$C34      +$D34</f>
        <v>1322000</v>
      </c>
      <c r="F34" s="109">
        <v>1322000</v>
      </c>
      <c r="G34" s="110">
        <v>925000</v>
      </c>
      <c r="H34" s="109">
        <v>248000</v>
      </c>
      <c r="I34" s="110">
        <v>-3997</v>
      </c>
      <c r="J34" s="109">
        <v>409000</v>
      </c>
      <c r="K34" s="110"/>
      <c r="L34" s="109"/>
      <c r="M34" s="110"/>
      <c r="N34" s="109"/>
      <c r="O34" s="110"/>
      <c r="P34" s="109">
        <f>$H34      +$J34      +$L34      +$N34</f>
        <v>657000</v>
      </c>
      <c r="Q34" s="110">
        <f>$I34      +$K34      +$M34      +$O34</f>
        <v>-3997</v>
      </c>
      <c r="R34" s="54">
        <f>IF(($H34      =0),0,((($J34      -$H34      )/$H34      )*100))</f>
        <v>64.91935483870968</v>
      </c>
      <c r="S34" s="55">
        <f>IF(($I34      =0),0,((($K34      -$I34      )/$I34      )*100))</f>
        <v>-100</v>
      </c>
      <c r="T34" s="54">
        <f>IF(($E34      =0),0,(($P34      /$E34      )*100))</f>
        <v>49.69742813918306</v>
      </c>
      <c r="U34" s="56">
        <f>IF(($E34      =0),0,(($Q34      /$E34      )*100))</f>
        <v>-0.30234493192133127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1322000</v>
      </c>
      <c r="C35" s="111">
        <f>C34</f>
        <v>0</v>
      </c>
      <c r="D35" s="111"/>
      <c r="E35" s="111">
        <f>$B35      +$C35      +$D35</f>
        <v>1322000</v>
      </c>
      <c r="F35" s="112">
        <f t="shared" ref="F35:O35" si="17">F34</f>
        <v>1322000</v>
      </c>
      <c r="G35" s="113">
        <f t="shared" si="17"/>
        <v>925000</v>
      </c>
      <c r="H35" s="112">
        <f t="shared" si="17"/>
        <v>248000</v>
      </c>
      <c r="I35" s="113">
        <f t="shared" si="17"/>
        <v>-3997</v>
      </c>
      <c r="J35" s="112">
        <f t="shared" si="17"/>
        <v>409000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657000</v>
      </c>
      <c r="Q35" s="113">
        <f>$I35      +$K35      +$M35      +$O35</f>
        <v>-3997</v>
      </c>
      <c r="R35" s="58">
        <f>IF(($H35      =0),0,((($J35      -$H35      )/$H35      )*100))</f>
        <v>64.91935483870968</v>
      </c>
      <c r="S35" s="59">
        <f>IF(($I35      =0),0,((($K35      -$I35      )/$I35      )*100))</f>
        <v>-100</v>
      </c>
      <c r="T35" s="58">
        <f>IF($E35   =0,0,($P35   /$E35   )*100)</f>
        <v>49.69742813918306</v>
      </c>
      <c r="U35" s="60">
        <f>IF($E35   =0,0,($Q35   /$E35   )*100)</f>
        <v>-0.30234493192133127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/>
      <c r="C38" s="108"/>
      <c r="D38" s="108"/>
      <c r="E38" s="108">
        <f t="shared" si="18"/>
        <v>0</v>
      </c>
      <c r="F38" s="109">
        <v>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0</v>
      </c>
      <c r="C42" s="111">
        <f>SUM(C37:C41)</f>
        <v>0</v>
      </c>
      <c r="D42" s="111"/>
      <c r="E42" s="111">
        <f t="shared" si="18"/>
        <v>0</v>
      </c>
      <c r="F42" s="112">
        <f t="shared" ref="F42:O42" si="25">SUM(F37:F41)</f>
        <v>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26100000</v>
      </c>
      <c r="C53" s="108"/>
      <c r="D53" s="108"/>
      <c r="E53" s="108">
        <f t="shared" si="26"/>
        <v>26100000</v>
      </c>
      <c r="F53" s="109">
        <v>26100000</v>
      </c>
      <c r="G53" s="110">
        <v>19107000</v>
      </c>
      <c r="H53" s="109">
        <v>2598000</v>
      </c>
      <c r="I53" s="110">
        <v>2062087</v>
      </c>
      <c r="J53" s="109">
        <v>7782000</v>
      </c>
      <c r="K53" s="110">
        <v>11524742</v>
      </c>
      <c r="L53" s="109"/>
      <c r="M53" s="110"/>
      <c r="N53" s="109"/>
      <c r="O53" s="110"/>
      <c r="P53" s="109">
        <f t="shared" si="27"/>
        <v>10380000</v>
      </c>
      <c r="Q53" s="110">
        <f t="shared" si="28"/>
        <v>13586829</v>
      </c>
      <c r="R53" s="54">
        <f t="shared" si="29"/>
        <v>199.53810623556583</v>
      </c>
      <c r="S53" s="55">
        <f t="shared" si="30"/>
        <v>458.88728264132402</v>
      </c>
      <c r="T53" s="54">
        <f t="shared" si="31"/>
        <v>39.770114942528735</v>
      </c>
      <c r="U53" s="56">
        <f t="shared" si="32"/>
        <v>52.056816091954026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26100000</v>
      </c>
      <c r="C55" s="111">
        <f>SUM(C44:C54)</f>
        <v>0</v>
      </c>
      <c r="D55" s="111"/>
      <c r="E55" s="111">
        <f t="shared" si="26"/>
        <v>26100000</v>
      </c>
      <c r="F55" s="112">
        <f t="shared" ref="F55:O55" si="33">SUM(F44:F54)</f>
        <v>26100000</v>
      </c>
      <c r="G55" s="113">
        <f t="shared" si="33"/>
        <v>19107000</v>
      </c>
      <c r="H55" s="112">
        <f t="shared" si="33"/>
        <v>2598000</v>
      </c>
      <c r="I55" s="113">
        <f t="shared" si="33"/>
        <v>2062087</v>
      </c>
      <c r="J55" s="112">
        <f t="shared" si="33"/>
        <v>7782000</v>
      </c>
      <c r="K55" s="113">
        <f t="shared" si="33"/>
        <v>11524742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10380000</v>
      </c>
      <c r="Q55" s="113">
        <f t="shared" si="28"/>
        <v>13586829</v>
      </c>
      <c r="R55" s="58">
        <f t="shared" si="29"/>
        <v>199.53810623556583</v>
      </c>
      <c r="S55" s="59">
        <f t="shared" si="30"/>
        <v>458.88728264132402</v>
      </c>
      <c r="T55" s="58">
        <f>IF((+$E45+$E47+$E49+$E50+$E53) =0,0,(P55   /(+$E45+$E47+$E49+$E50+$E53) )*100)</f>
        <v>39.770114942528735</v>
      </c>
      <c r="U55" s="60">
        <f>IF((+$E45+$E47+$E49+$E50+$E53) =0,0,(Q55   /(+$E45+$E47+$E49+$E50+$E53) )*100)</f>
        <v>52.056816091954026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52702000</v>
      </c>
      <c r="C69" s="120">
        <f>SUM(C9:C16,C19:C25,C28:C31,C34,C37:C41,C44:C54,C57:C60,C63:C67)</f>
        <v>0</v>
      </c>
      <c r="D69" s="120"/>
      <c r="E69" s="120">
        <f t="shared" si="35"/>
        <v>52702000</v>
      </c>
      <c r="F69" s="121">
        <f t="shared" ref="F69:O69" si="43">SUM(F9:F16,F19:F25,F28:F31,F34,F37:F41,F44:F54,F57:F60,F63:F67)</f>
        <v>52702000</v>
      </c>
      <c r="G69" s="122">
        <f t="shared" si="43"/>
        <v>29296000</v>
      </c>
      <c r="H69" s="121">
        <f t="shared" si="43"/>
        <v>3266000</v>
      </c>
      <c r="I69" s="122">
        <f t="shared" si="43"/>
        <v>2058090</v>
      </c>
      <c r="J69" s="121">
        <f t="shared" si="43"/>
        <v>8966000</v>
      </c>
      <c r="K69" s="122">
        <f t="shared" si="43"/>
        <v>12251875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12232000</v>
      </c>
      <c r="Q69" s="122">
        <f t="shared" si="37"/>
        <v>14309965</v>
      </c>
      <c r="R69" s="67">
        <f t="shared" si="38"/>
        <v>174.52541334966321</v>
      </c>
      <c r="S69" s="68">
        <f t="shared" si="39"/>
        <v>495.30316944351318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23.209745360707373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27.152603316762175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16580000</v>
      </c>
      <c r="C71" s="108"/>
      <c r="D71" s="108"/>
      <c r="E71" s="108">
        <f>$B71      +$C71      +$D71</f>
        <v>16580000</v>
      </c>
      <c r="F71" s="109">
        <v>16580000</v>
      </c>
      <c r="G71" s="110">
        <v>12957000</v>
      </c>
      <c r="H71" s="109">
        <v>4830000</v>
      </c>
      <c r="I71" s="110">
        <v>3960961</v>
      </c>
      <c r="J71" s="109">
        <v>6202000</v>
      </c>
      <c r="K71" s="110">
        <v>5619360</v>
      </c>
      <c r="L71" s="109"/>
      <c r="M71" s="110"/>
      <c r="N71" s="109"/>
      <c r="O71" s="110"/>
      <c r="P71" s="109">
        <f>$H71      +$J71      +$L71      +$N71</f>
        <v>11032000</v>
      </c>
      <c r="Q71" s="110">
        <f>$I71      +$K71      +$M71      +$O71</f>
        <v>9580321</v>
      </c>
      <c r="R71" s="54">
        <f>IF(($H71      =0),0,((($J71      -$H71      )/$H71      )*100))</f>
        <v>28.405797101449277</v>
      </c>
      <c r="S71" s="55">
        <f>IF(($I71      =0),0,((($K71      -$I71      )/$I71      )*100))</f>
        <v>41.868602089240461</v>
      </c>
      <c r="T71" s="54">
        <f>IF(($E71      =0),0,(($P71      /$E71      )*100))</f>
        <v>66.537997587454768</v>
      </c>
      <c r="U71" s="56">
        <f>IF(($E71      =0),0,(($Q71      /$E71      )*100))</f>
        <v>57.782394451145954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16580000</v>
      </c>
      <c r="C73" s="117">
        <f>SUM(C71:C72)</f>
        <v>0</v>
      </c>
      <c r="D73" s="117"/>
      <c r="E73" s="117">
        <f>$B73      +$C73      +$D73</f>
        <v>16580000</v>
      </c>
      <c r="F73" s="118">
        <f t="shared" ref="F73:O73" si="44">SUM(F71:F72)</f>
        <v>16580000</v>
      </c>
      <c r="G73" s="119">
        <f t="shared" si="44"/>
        <v>12957000</v>
      </c>
      <c r="H73" s="118">
        <f t="shared" si="44"/>
        <v>4830000</v>
      </c>
      <c r="I73" s="119">
        <f t="shared" si="44"/>
        <v>3960961</v>
      </c>
      <c r="J73" s="118">
        <f t="shared" si="44"/>
        <v>6202000</v>
      </c>
      <c r="K73" s="119">
        <f t="shared" si="44"/>
        <v>5619360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11032000</v>
      </c>
      <c r="Q73" s="119">
        <f>$I73      +$K73      +$M73      +$O73</f>
        <v>9580321</v>
      </c>
      <c r="R73" s="63">
        <f>IF(($H73      =0),0,((($J73      -$H73      )/$H73      )*100))</f>
        <v>28.405797101449277</v>
      </c>
      <c r="S73" s="64">
        <f>IF(($I73      =0),0,((($K73      -$I73      )/$I73      )*100))</f>
        <v>41.868602089240461</v>
      </c>
      <c r="T73" s="63">
        <f>IF(($E71      =0),0,(($P71      /$E71      )*100))</f>
        <v>66.537997587454768</v>
      </c>
      <c r="U73" s="65">
        <f>IF($E71   =0,0,($Q71   /$E71 )*100)</f>
        <v>57.782394451145954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16580000</v>
      </c>
      <c r="C74" s="120">
        <f>SUM(C71:C72)</f>
        <v>0</v>
      </c>
      <c r="D74" s="120"/>
      <c r="E74" s="120">
        <f>$B74      +$C74      +$D74</f>
        <v>16580000</v>
      </c>
      <c r="F74" s="121">
        <f t="shared" ref="F74:O74" si="45">SUM(F71:F72)</f>
        <v>16580000</v>
      </c>
      <c r="G74" s="122">
        <f t="shared" si="45"/>
        <v>12957000</v>
      </c>
      <c r="H74" s="121">
        <f t="shared" si="45"/>
        <v>4830000</v>
      </c>
      <c r="I74" s="122">
        <f t="shared" si="45"/>
        <v>3960961</v>
      </c>
      <c r="J74" s="121">
        <f t="shared" si="45"/>
        <v>6202000</v>
      </c>
      <c r="K74" s="122">
        <f t="shared" si="45"/>
        <v>5619360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11032000</v>
      </c>
      <c r="Q74" s="122">
        <f>$I74      +$K74      +$M74      +$O74</f>
        <v>9580321</v>
      </c>
      <c r="R74" s="67">
        <f>IF(($H74      =0),0,((($J74      -$H74      )/$H74      )*100))</f>
        <v>28.405797101449277</v>
      </c>
      <c r="S74" s="68">
        <f>IF(($I74      =0),0,((($K74      -$I74      )/$I74      )*100))</f>
        <v>41.868602089240461</v>
      </c>
      <c r="T74" s="67">
        <f>IF(($E71      =0),0,(($P71      /$E71      )*100))</f>
        <v>66.537997587454768</v>
      </c>
      <c r="U74" s="71">
        <f>IF($E71   =0,0,($Q71   /$E71 )*100)</f>
        <v>57.782394451145954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69282000</v>
      </c>
      <c r="C75" s="120">
        <f>SUM(C9:C16,C19:C25,C28:C31,C34,C37:C41,C44:C54,C57:C60,C63:C67,C71:C72)</f>
        <v>0</v>
      </c>
      <c r="D75" s="120"/>
      <c r="E75" s="120">
        <f>$B75      +$C75      +$D75</f>
        <v>69282000</v>
      </c>
      <c r="F75" s="121">
        <f t="shared" ref="F75:O75" si="46">SUM(F9:F16,F19:F25,F28:F31,F34,F37:F41,F44:F54,F57:F60,F63:F67,F71:F72)</f>
        <v>69282000</v>
      </c>
      <c r="G75" s="122">
        <f t="shared" si="46"/>
        <v>42253000</v>
      </c>
      <c r="H75" s="121">
        <f t="shared" si="46"/>
        <v>8096000</v>
      </c>
      <c r="I75" s="122">
        <f t="shared" si="46"/>
        <v>6019051</v>
      </c>
      <c r="J75" s="121">
        <f t="shared" si="46"/>
        <v>15168000</v>
      </c>
      <c r="K75" s="122">
        <f t="shared" si="46"/>
        <v>17871235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23264000</v>
      </c>
      <c r="Q75" s="122">
        <f>$I75      +$K75      +$M75      +$O75</f>
        <v>23890286</v>
      </c>
      <c r="R75" s="67">
        <f>IF(($H75      =0),0,((($J75      -$H75      )/$H75      )*100))</f>
        <v>87.351778656126484</v>
      </c>
      <c r="S75" s="68">
        <f>IF(($I75      =0),0,((($K75      -$I75      )/$I75      )*100))</f>
        <v>196.91117420337525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33.578707312144566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34.482673710343235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cH4QQppBgUfvtU+REbHtg0ktWT689zEtRl3b/xscPe04aqG+mG65GFcOFmWpdrEYJ8v25DowO8RwhRe6TJgeqw==" saltValue="ZCaLFW98qc53tbS8DwRqj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118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3800000</v>
      </c>
      <c r="C10" s="108"/>
      <c r="D10" s="108"/>
      <c r="E10" s="108">
        <f t="shared" ref="E10:E17" si="0">$B10      +$C10      +$D10</f>
        <v>3800000</v>
      </c>
      <c r="F10" s="109">
        <v>3800000</v>
      </c>
      <c r="G10" s="110">
        <v>3800000</v>
      </c>
      <c r="H10" s="109">
        <v>743000</v>
      </c>
      <c r="I10" s="110">
        <v>341090</v>
      </c>
      <c r="J10" s="109">
        <v>2123000</v>
      </c>
      <c r="K10" s="110">
        <v>1489200</v>
      </c>
      <c r="L10" s="109"/>
      <c r="M10" s="110"/>
      <c r="N10" s="109"/>
      <c r="O10" s="110"/>
      <c r="P10" s="109">
        <f t="shared" ref="P10:P17" si="1">$H10      +$J10      +$L10      +$N10</f>
        <v>2866000</v>
      </c>
      <c r="Q10" s="110">
        <f t="shared" ref="Q10:Q17" si="2">$I10      +$K10      +$M10      +$O10</f>
        <v>1830290</v>
      </c>
      <c r="R10" s="54">
        <f t="shared" ref="R10:R17" si="3">IF(($H10      =0),0,((($J10      -$H10      )/$H10      )*100))</f>
        <v>185.73351278600271</v>
      </c>
      <c r="S10" s="55">
        <f t="shared" ref="S10:S17" si="4">IF(($I10      =0),0,((($K10      -$I10      )/$I10      )*100))</f>
        <v>336.60031076841886</v>
      </c>
      <c r="T10" s="54">
        <f t="shared" ref="T10:T16" si="5">IF(($E10      =0),0,(($P10      /$E10      )*100))</f>
        <v>75.421052631578945</v>
      </c>
      <c r="U10" s="56">
        <f t="shared" ref="U10:U16" si="6">IF(($E10      =0),0,(($Q10      /$E10      )*100))</f>
        <v>48.165526315789478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3800000</v>
      </c>
      <c r="C17" s="111">
        <f>SUM(C9:C16)</f>
        <v>0</v>
      </c>
      <c r="D17" s="111"/>
      <c r="E17" s="111">
        <f t="shared" si="0"/>
        <v>3800000</v>
      </c>
      <c r="F17" s="112">
        <f t="shared" ref="F17:O17" si="7">SUM(F9:F16)</f>
        <v>3800000</v>
      </c>
      <c r="G17" s="113">
        <f t="shared" si="7"/>
        <v>3800000</v>
      </c>
      <c r="H17" s="112">
        <f t="shared" si="7"/>
        <v>743000</v>
      </c>
      <c r="I17" s="113">
        <f t="shared" si="7"/>
        <v>341090</v>
      </c>
      <c r="J17" s="112">
        <f t="shared" si="7"/>
        <v>2123000</v>
      </c>
      <c r="K17" s="113">
        <f t="shared" si="7"/>
        <v>1489200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2866000</v>
      </c>
      <c r="Q17" s="113">
        <f t="shared" si="2"/>
        <v>1830290</v>
      </c>
      <c r="R17" s="58">
        <f t="shared" si="3"/>
        <v>185.73351278600271</v>
      </c>
      <c r="S17" s="59">
        <f t="shared" si="4"/>
        <v>336.60031076841886</v>
      </c>
      <c r="T17" s="58">
        <f>IF((SUM($E9:$E14))=0,0,(P17/(SUM($E9:$E14))*100))</f>
        <v>75.421052631578945</v>
      </c>
      <c r="U17" s="60">
        <f>IF((SUM($E9:$E14))=0,0,(Q17/(SUM($E9:$E14))*100))</f>
        <v>48.165526315789478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>
        <v>8000000</v>
      </c>
      <c r="D22" s="108"/>
      <c r="E22" s="108">
        <f t="shared" si="8"/>
        <v>8000000</v>
      </c>
      <c r="F22" s="109">
        <v>8000000</v>
      </c>
      <c r="G22" s="110">
        <v>8000000</v>
      </c>
      <c r="H22" s="109"/>
      <c r="I22" s="110"/>
      <c r="J22" s="109"/>
      <c r="K22" s="110">
        <v>277653</v>
      </c>
      <c r="L22" s="109"/>
      <c r="M22" s="110"/>
      <c r="N22" s="109"/>
      <c r="O22" s="110"/>
      <c r="P22" s="109">
        <f t="shared" si="9"/>
        <v>0</v>
      </c>
      <c r="Q22" s="110">
        <f t="shared" si="10"/>
        <v>277653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3.4706625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8000000</v>
      </c>
      <c r="D26" s="111"/>
      <c r="E26" s="111">
        <f t="shared" si="8"/>
        <v>8000000</v>
      </c>
      <c r="F26" s="112">
        <f t="shared" ref="F26:O26" si="15">SUM(F19:F25)</f>
        <v>8000000</v>
      </c>
      <c r="G26" s="113">
        <f t="shared" si="15"/>
        <v>8000000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277653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277653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3.4706625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1403000</v>
      </c>
      <c r="C34" s="108"/>
      <c r="D34" s="108"/>
      <c r="E34" s="108">
        <f>$B34      +$C34      +$D34</f>
        <v>1403000</v>
      </c>
      <c r="F34" s="109">
        <v>1403000</v>
      </c>
      <c r="G34" s="110">
        <v>981000</v>
      </c>
      <c r="H34" s="109">
        <v>183000</v>
      </c>
      <c r="I34" s="110">
        <v>183230</v>
      </c>
      <c r="J34" s="109">
        <v>433000</v>
      </c>
      <c r="K34" s="110">
        <v>644660</v>
      </c>
      <c r="L34" s="109"/>
      <c r="M34" s="110"/>
      <c r="N34" s="109"/>
      <c r="O34" s="110"/>
      <c r="P34" s="109">
        <f>$H34      +$J34      +$L34      +$N34</f>
        <v>616000</v>
      </c>
      <c r="Q34" s="110">
        <f>$I34      +$K34      +$M34      +$O34</f>
        <v>827890</v>
      </c>
      <c r="R34" s="54">
        <f>IF(($H34      =0),0,((($J34      -$H34      )/$H34      )*100))</f>
        <v>136.61202185792348</v>
      </c>
      <c r="S34" s="55">
        <f>IF(($I34      =0),0,((($K34      -$I34      )/$I34      )*100))</f>
        <v>251.83103203623861</v>
      </c>
      <c r="T34" s="54">
        <f>IF(($E34      =0),0,(($P34      /$E34      )*100))</f>
        <v>43.905915894511757</v>
      </c>
      <c r="U34" s="56">
        <f>IF(($E34      =0),0,(($Q34      /$E34      )*100))</f>
        <v>59.008553100498929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1403000</v>
      </c>
      <c r="C35" s="111">
        <f>C34</f>
        <v>0</v>
      </c>
      <c r="D35" s="111"/>
      <c r="E35" s="111">
        <f>$B35      +$C35      +$D35</f>
        <v>1403000</v>
      </c>
      <c r="F35" s="112">
        <f t="shared" ref="F35:O35" si="17">F34</f>
        <v>1403000</v>
      </c>
      <c r="G35" s="113">
        <f t="shared" si="17"/>
        <v>981000</v>
      </c>
      <c r="H35" s="112">
        <f t="shared" si="17"/>
        <v>183000</v>
      </c>
      <c r="I35" s="113">
        <f t="shared" si="17"/>
        <v>183230</v>
      </c>
      <c r="J35" s="112">
        <f t="shared" si="17"/>
        <v>433000</v>
      </c>
      <c r="K35" s="113">
        <f t="shared" si="17"/>
        <v>644660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616000</v>
      </c>
      <c r="Q35" s="113">
        <f>$I35      +$K35      +$M35      +$O35</f>
        <v>827890</v>
      </c>
      <c r="R35" s="58">
        <f>IF(($H35      =0),0,((($J35      -$H35      )/$H35      )*100))</f>
        <v>136.61202185792348</v>
      </c>
      <c r="S35" s="59">
        <f>IF(($I35      =0),0,((($K35      -$I35      )/$I35      )*100))</f>
        <v>251.83103203623861</v>
      </c>
      <c r="T35" s="58">
        <f>IF($E35   =0,0,($P35   /$E35   )*100)</f>
        <v>43.905915894511757</v>
      </c>
      <c r="U35" s="60">
        <f>IF($E35   =0,0,($Q35   /$E35   )*100)</f>
        <v>59.008553100498929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/>
      <c r="C37" s="108"/>
      <c r="D37" s="108"/>
      <c r="E37" s="108">
        <f t="shared" ref="E37:E42" si="18">$B37      +$C37      +$D37</f>
        <v>0</v>
      </c>
      <c r="F37" s="109">
        <v>0</v>
      </c>
      <c r="G37" s="110">
        <v>0</v>
      </c>
      <c r="H37" s="109"/>
      <c r="I37" s="110"/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0</v>
      </c>
      <c r="Q37" s="110">
        <f t="shared" ref="Q37:Q42" si="20">$I37      +$K37      +$M37      +$O37</f>
        <v>0</v>
      </c>
      <c r="R37" s="54">
        <f t="shared" ref="R37:R42" si="21">IF(($H37      =0),0,((($J37      -$H37      )/$H37      )*100))</f>
        <v>0</v>
      </c>
      <c r="S37" s="55">
        <f t="shared" ref="S37:S42" si="22">IF(($I37      =0),0,((($K37      -$I37      )/$I37      )*100))</f>
        <v>0</v>
      </c>
      <c r="T37" s="54">
        <f t="shared" ref="T37:T41" si="23">IF(($E37      =0),0,(($P37      /$E37      )*100))</f>
        <v>0</v>
      </c>
      <c r="U37" s="56">
        <f t="shared" ref="U37:U41" si="24">IF(($E37      =0),0,(($Q37      /$E37      )*100))</f>
        <v>0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8067000</v>
      </c>
      <c r="C38" s="108"/>
      <c r="D38" s="108"/>
      <c r="E38" s="108">
        <f t="shared" si="18"/>
        <v>8067000</v>
      </c>
      <c r="F38" s="109">
        <v>7335000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8067000</v>
      </c>
      <c r="C42" s="111">
        <f>SUM(C37:C41)</f>
        <v>0</v>
      </c>
      <c r="D42" s="111"/>
      <c r="E42" s="111">
        <f t="shared" si="18"/>
        <v>8067000</v>
      </c>
      <c r="F42" s="112">
        <f t="shared" ref="F42:O42" si="25">SUM(F37:F41)</f>
        <v>7335000</v>
      </c>
      <c r="G42" s="113">
        <f t="shared" si="25"/>
        <v>0</v>
      </c>
      <c r="H42" s="112">
        <f t="shared" si="25"/>
        <v>0</v>
      </c>
      <c r="I42" s="113">
        <f t="shared" si="25"/>
        <v>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0</v>
      </c>
      <c r="Q42" s="113">
        <f t="shared" si="20"/>
        <v>0</v>
      </c>
      <c r="R42" s="58">
        <f t="shared" si="21"/>
        <v>0</v>
      </c>
      <c r="S42" s="59">
        <f t="shared" si="22"/>
        <v>0</v>
      </c>
      <c r="T42" s="58">
        <f>IF((+$E37+$E40) =0,0,(P42   /(+$E37+$E40) )*100)</f>
        <v>0</v>
      </c>
      <c r="U42" s="60">
        <f>IF((+$E37+$E40) =0,0,(Q42   /(+$E37+$E40) )*100)</f>
        <v>0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50000000</v>
      </c>
      <c r="C46" s="108"/>
      <c r="D46" s="108"/>
      <c r="E46" s="108">
        <f t="shared" si="26"/>
        <v>50000000</v>
      </c>
      <c r="F46" s="109">
        <v>50000000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20681000</v>
      </c>
      <c r="C53" s="108"/>
      <c r="D53" s="108"/>
      <c r="E53" s="108">
        <f t="shared" si="26"/>
        <v>20681000</v>
      </c>
      <c r="F53" s="109">
        <v>20681000</v>
      </c>
      <c r="G53" s="110">
        <v>19795000</v>
      </c>
      <c r="H53" s="109"/>
      <c r="I53" s="110"/>
      <c r="J53" s="109">
        <v>14678000</v>
      </c>
      <c r="K53" s="110">
        <v>7701792</v>
      </c>
      <c r="L53" s="109"/>
      <c r="M53" s="110"/>
      <c r="N53" s="109"/>
      <c r="O53" s="110"/>
      <c r="P53" s="109">
        <f t="shared" si="27"/>
        <v>14678000</v>
      </c>
      <c r="Q53" s="110">
        <f t="shared" si="28"/>
        <v>7701792</v>
      </c>
      <c r="R53" s="54">
        <f t="shared" si="29"/>
        <v>0</v>
      </c>
      <c r="S53" s="55">
        <f t="shared" si="30"/>
        <v>0</v>
      </c>
      <c r="T53" s="54">
        <f t="shared" si="31"/>
        <v>70.973357187756875</v>
      </c>
      <c r="U53" s="56">
        <f t="shared" si="32"/>
        <v>37.240907112808856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>
        <v>45000000</v>
      </c>
      <c r="C54" s="108"/>
      <c r="D54" s="108"/>
      <c r="E54" s="108">
        <f t="shared" si="26"/>
        <v>45000000</v>
      </c>
      <c r="F54" s="109">
        <v>45000000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115681000</v>
      </c>
      <c r="C55" s="111">
        <f>SUM(C44:C54)</f>
        <v>0</v>
      </c>
      <c r="D55" s="111"/>
      <c r="E55" s="111">
        <f t="shared" si="26"/>
        <v>115681000</v>
      </c>
      <c r="F55" s="112">
        <f t="shared" ref="F55:O55" si="33">SUM(F44:F54)</f>
        <v>115681000</v>
      </c>
      <c r="G55" s="113">
        <f t="shared" si="33"/>
        <v>19795000</v>
      </c>
      <c r="H55" s="112">
        <f t="shared" si="33"/>
        <v>0</v>
      </c>
      <c r="I55" s="113">
        <f t="shared" si="33"/>
        <v>0</v>
      </c>
      <c r="J55" s="112">
        <f t="shared" si="33"/>
        <v>14678000</v>
      </c>
      <c r="K55" s="113">
        <f t="shared" si="33"/>
        <v>7701792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14678000</v>
      </c>
      <c r="Q55" s="113">
        <f t="shared" si="28"/>
        <v>7701792</v>
      </c>
      <c r="R55" s="58">
        <f t="shared" si="29"/>
        <v>0</v>
      </c>
      <c r="S55" s="59">
        <f t="shared" si="30"/>
        <v>0</v>
      </c>
      <c r="T55" s="58">
        <f>IF((+$E45+$E47+$E49+$E50+$E53) =0,0,(P55   /(+$E45+$E47+$E49+$E50+$E53) )*100)</f>
        <v>70.973357187756875</v>
      </c>
      <c r="U55" s="60">
        <f>IF((+$E45+$E47+$E49+$E50+$E53) =0,0,(Q55   /(+$E45+$E47+$E49+$E50+$E53) )*100)</f>
        <v>37.240907112808856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128951000</v>
      </c>
      <c r="C69" s="120">
        <f>SUM(C9:C16,C19:C25,C28:C31,C34,C37:C41,C44:C54,C57:C60,C63:C67)</f>
        <v>8000000</v>
      </c>
      <c r="D69" s="120"/>
      <c r="E69" s="120">
        <f t="shared" si="35"/>
        <v>136951000</v>
      </c>
      <c r="F69" s="121">
        <f t="shared" ref="F69:O69" si="43">SUM(F9:F16,F19:F25,F28:F31,F34,F37:F41,F44:F54,F57:F60,F63:F67)</f>
        <v>136219000</v>
      </c>
      <c r="G69" s="122">
        <f t="shared" si="43"/>
        <v>32576000</v>
      </c>
      <c r="H69" s="121">
        <f t="shared" si="43"/>
        <v>926000</v>
      </c>
      <c r="I69" s="122">
        <f t="shared" si="43"/>
        <v>524320</v>
      </c>
      <c r="J69" s="121">
        <f t="shared" si="43"/>
        <v>17234000</v>
      </c>
      <c r="K69" s="122">
        <f t="shared" si="43"/>
        <v>10113305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18160000</v>
      </c>
      <c r="Q69" s="122">
        <f t="shared" si="37"/>
        <v>10637625</v>
      </c>
      <c r="R69" s="67">
        <f t="shared" si="38"/>
        <v>1761.123110151188</v>
      </c>
      <c r="S69" s="68">
        <f t="shared" si="39"/>
        <v>1828.8421193164481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53.594616928343761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31.394242120174713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29031000</v>
      </c>
      <c r="C71" s="108"/>
      <c r="D71" s="108"/>
      <c r="E71" s="108">
        <f>$B71      +$C71      +$D71</f>
        <v>29031000</v>
      </c>
      <c r="F71" s="109">
        <v>29031000</v>
      </c>
      <c r="G71" s="110">
        <v>9578000</v>
      </c>
      <c r="H71" s="109">
        <v>3525000</v>
      </c>
      <c r="I71" s="110">
        <v>3269136</v>
      </c>
      <c r="J71" s="109">
        <v>4570000</v>
      </c>
      <c r="K71" s="110">
        <v>4505121</v>
      </c>
      <c r="L71" s="109"/>
      <c r="M71" s="110"/>
      <c r="N71" s="109"/>
      <c r="O71" s="110"/>
      <c r="P71" s="109">
        <f>$H71      +$J71      +$L71      +$N71</f>
        <v>8095000</v>
      </c>
      <c r="Q71" s="110">
        <f>$I71      +$K71      +$M71      +$O71</f>
        <v>7774257</v>
      </c>
      <c r="R71" s="54">
        <f>IF(($H71      =0),0,((($J71      -$H71      )/$H71      )*100))</f>
        <v>29.645390070921984</v>
      </c>
      <c r="S71" s="55">
        <f>IF(($I71      =0),0,((($K71      -$I71      )/$I71      )*100))</f>
        <v>37.807695978386953</v>
      </c>
      <c r="T71" s="54">
        <f>IF(($E71      =0),0,(($P71      /$E71      )*100))</f>
        <v>27.88398608384141</v>
      </c>
      <c r="U71" s="56">
        <f>IF(($E71      =0),0,(($Q71      /$E71      )*100))</f>
        <v>26.779156763459749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29031000</v>
      </c>
      <c r="C73" s="117">
        <f>SUM(C71:C72)</f>
        <v>0</v>
      </c>
      <c r="D73" s="117"/>
      <c r="E73" s="117">
        <f>$B73      +$C73      +$D73</f>
        <v>29031000</v>
      </c>
      <c r="F73" s="118">
        <f t="shared" ref="F73:O73" si="44">SUM(F71:F72)</f>
        <v>29031000</v>
      </c>
      <c r="G73" s="119">
        <f t="shared" si="44"/>
        <v>9578000</v>
      </c>
      <c r="H73" s="118">
        <f t="shared" si="44"/>
        <v>3525000</v>
      </c>
      <c r="I73" s="119">
        <f t="shared" si="44"/>
        <v>3269136</v>
      </c>
      <c r="J73" s="118">
        <f t="shared" si="44"/>
        <v>4570000</v>
      </c>
      <c r="K73" s="119">
        <f t="shared" si="44"/>
        <v>4505121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8095000</v>
      </c>
      <c r="Q73" s="119">
        <f>$I73      +$K73      +$M73      +$O73</f>
        <v>7774257</v>
      </c>
      <c r="R73" s="63">
        <f>IF(($H73      =0),0,((($J73      -$H73      )/$H73      )*100))</f>
        <v>29.645390070921984</v>
      </c>
      <c r="S73" s="64">
        <f>IF(($I73      =0),0,((($K73      -$I73      )/$I73      )*100))</f>
        <v>37.807695978386953</v>
      </c>
      <c r="T73" s="63">
        <f>IF(($E71      =0),0,(($P71      /$E71      )*100))</f>
        <v>27.88398608384141</v>
      </c>
      <c r="U73" s="65">
        <f>IF($E71   =0,0,($Q71   /$E71 )*100)</f>
        <v>26.779156763459749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29031000</v>
      </c>
      <c r="C74" s="120">
        <f>SUM(C71:C72)</f>
        <v>0</v>
      </c>
      <c r="D74" s="120"/>
      <c r="E74" s="120">
        <f>$B74      +$C74      +$D74</f>
        <v>29031000</v>
      </c>
      <c r="F74" s="121">
        <f t="shared" ref="F74:O74" si="45">SUM(F71:F72)</f>
        <v>29031000</v>
      </c>
      <c r="G74" s="122">
        <f t="shared" si="45"/>
        <v>9578000</v>
      </c>
      <c r="H74" s="121">
        <f t="shared" si="45"/>
        <v>3525000</v>
      </c>
      <c r="I74" s="122">
        <f t="shared" si="45"/>
        <v>3269136</v>
      </c>
      <c r="J74" s="121">
        <f t="shared" si="45"/>
        <v>4570000</v>
      </c>
      <c r="K74" s="122">
        <f t="shared" si="45"/>
        <v>4505121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8095000</v>
      </c>
      <c r="Q74" s="122">
        <f>$I74      +$K74      +$M74      +$O74</f>
        <v>7774257</v>
      </c>
      <c r="R74" s="67">
        <f>IF(($H74      =0),0,((($J74      -$H74      )/$H74      )*100))</f>
        <v>29.645390070921984</v>
      </c>
      <c r="S74" s="68">
        <f>IF(($I74      =0),0,((($K74      -$I74      )/$I74      )*100))</f>
        <v>37.807695978386953</v>
      </c>
      <c r="T74" s="67">
        <f>IF(($E71      =0),0,(($P71      /$E71      )*100))</f>
        <v>27.88398608384141</v>
      </c>
      <c r="U74" s="71">
        <f>IF($E71   =0,0,($Q71   /$E71 )*100)</f>
        <v>26.779156763459749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157982000</v>
      </c>
      <c r="C75" s="120">
        <f>SUM(C9:C16,C19:C25,C28:C31,C34,C37:C41,C44:C54,C57:C60,C63:C67,C71:C72)</f>
        <v>8000000</v>
      </c>
      <c r="D75" s="120"/>
      <c r="E75" s="120">
        <f>$B75      +$C75      +$D75</f>
        <v>165982000</v>
      </c>
      <c r="F75" s="121">
        <f t="shared" ref="F75:O75" si="46">SUM(F9:F16,F19:F25,F28:F31,F34,F37:F41,F44:F54,F57:F60,F63:F67,F71:F72)</f>
        <v>165250000</v>
      </c>
      <c r="G75" s="122">
        <f t="shared" si="46"/>
        <v>42154000</v>
      </c>
      <c r="H75" s="121">
        <f t="shared" si="46"/>
        <v>4451000</v>
      </c>
      <c r="I75" s="122">
        <f t="shared" si="46"/>
        <v>3793456</v>
      </c>
      <c r="J75" s="121">
        <f t="shared" si="46"/>
        <v>21804000</v>
      </c>
      <c r="K75" s="122">
        <f t="shared" si="46"/>
        <v>14618426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26255000</v>
      </c>
      <c r="Q75" s="122">
        <f>$I75      +$K75      +$M75      +$O75</f>
        <v>18411882</v>
      </c>
      <c r="R75" s="67">
        <f>IF(($H75      =0),0,((($J75      -$H75      )/$H75      )*100))</f>
        <v>389.86744551786114</v>
      </c>
      <c r="S75" s="68">
        <f>IF(($I75      =0),0,((($K75      -$I75      )/$I75      )*100))</f>
        <v>285.3590499006711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41.730906778987524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29.264693634268458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PQwaAUqAW+vA0sVPQ3ex2ykyQJj/X8B6CfHJQZgdVFzJ20krSiLgcLA41G371hbZKNwAwLnA0sT9aNQjS4XeMQ==" saltValue="WuqmErwNbhy/84GJLAgRh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119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2500000</v>
      </c>
      <c r="C10" s="108"/>
      <c r="D10" s="108"/>
      <c r="E10" s="108">
        <f t="shared" ref="E10:E17" si="0">$B10      +$C10      +$D10</f>
        <v>2500000</v>
      </c>
      <c r="F10" s="109">
        <v>2500000</v>
      </c>
      <c r="G10" s="110">
        <v>2500000</v>
      </c>
      <c r="H10" s="109">
        <v>39000</v>
      </c>
      <c r="I10" s="110">
        <v>55930</v>
      </c>
      <c r="J10" s="109">
        <v>710000</v>
      </c>
      <c r="K10" s="110">
        <v>710421</v>
      </c>
      <c r="L10" s="109"/>
      <c r="M10" s="110"/>
      <c r="N10" s="109"/>
      <c r="O10" s="110"/>
      <c r="P10" s="109">
        <f t="shared" ref="P10:P17" si="1">$H10      +$J10      +$L10      +$N10</f>
        <v>749000</v>
      </c>
      <c r="Q10" s="110">
        <f t="shared" ref="Q10:Q17" si="2">$I10      +$K10      +$M10      +$O10</f>
        <v>766351</v>
      </c>
      <c r="R10" s="54">
        <f t="shared" ref="R10:R17" si="3">IF(($H10      =0),0,((($J10      -$H10      )/$H10      )*100))</f>
        <v>1720.5128205128203</v>
      </c>
      <c r="S10" s="55">
        <f t="shared" ref="S10:S17" si="4">IF(($I10      =0),0,((($K10      -$I10      )/$I10      )*100))</f>
        <v>1170.1966744144465</v>
      </c>
      <c r="T10" s="54">
        <f t="shared" ref="T10:T16" si="5">IF(($E10      =0),0,(($P10      /$E10      )*100))</f>
        <v>29.959999999999997</v>
      </c>
      <c r="U10" s="56">
        <f t="shared" ref="U10:U16" si="6">IF(($E10      =0),0,(($Q10      /$E10      )*100))</f>
        <v>30.654039999999998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2500000</v>
      </c>
      <c r="C17" s="111">
        <f>SUM(C9:C16)</f>
        <v>0</v>
      </c>
      <c r="D17" s="111"/>
      <c r="E17" s="111">
        <f t="shared" si="0"/>
        <v>2500000</v>
      </c>
      <c r="F17" s="112">
        <f t="shared" ref="F17:O17" si="7">SUM(F9:F16)</f>
        <v>2500000</v>
      </c>
      <c r="G17" s="113">
        <f t="shared" si="7"/>
        <v>2500000</v>
      </c>
      <c r="H17" s="112">
        <f t="shared" si="7"/>
        <v>39000</v>
      </c>
      <c r="I17" s="113">
        <f t="shared" si="7"/>
        <v>55930</v>
      </c>
      <c r="J17" s="112">
        <f t="shared" si="7"/>
        <v>710000</v>
      </c>
      <c r="K17" s="113">
        <f t="shared" si="7"/>
        <v>710421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749000</v>
      </c>
      <c r="Q17" s="113">
        <f t="shared" si="2"/>
        <v>766351</v>
      </c>
      <c r="R17" s="58">
        <f t="shared" si="3"/>
        <v>1720.5128205128203</v>
      </c>
      <c r="S17" s="59">
        <f t="shared" si="4"/>
        <v>1170.1966744144465</v>
      </c>
      <c r="T17" s="58">
        <f>IF((SUM($E9:$E14))=0,0,(P17/(SUM($E9:$E14))*100))</f>
        <v>29.959999999999997</v>
      </c>
      <c r="U17" s="60">
        <f>IF((SUM($E9:$E14))=0,0,(Q17/(SUM($E9:$E14))*100))</f>
        <v>30.654039999999998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1489000</v>
      </c>
      <c r="C34" s="108"/>
      <c r="D34" s="108"/>
      <c r="E34" s="108">
        <f>$B34      +$C34      +$D34</f>
        <v>1489000</v>
      </c>
      <c r="F34" s="109">
        <v>1489000</v>
      </c>
      <c r="G34" s="110">
        <v>1042000</v>
      </c>
      <c r="H34" s="109">
        <v>331000</v>
      </c>
      <c r="I34" s="110"/>
      <c r="J34" s="109">
        <v>439000</v>
      </c>
      <c r="K34" s="110"/>
      <c r="L34" s="109"/>
      <c r="M34" s="110"/>
      <c r="N34" s="109"/>
      <c r="O34" s="110"/>
      <c r="P34" s="109">
        <f>$H34      +$J34      +$L34      +$N34</f>
        <v>770000</v>
      </c>
      <c r="Q34" s="110">
        <f>$I34      +$K34      +$M34      +$O34</f>
        <v>0</v>
      </c>
      <c r="R34" s="54">
        <f>IF(($H34      =0),0,((($J34      -$H34      )/$H34      )*100))</f>
        <v>32.628398791540789</v>
      </c>
      <c r="S34" s="55">
        <f>IF(($I34      =0),0,((($K34      -$I34      )/$I34      )*100))</f>
        <v>0</v>
      </c>
      <c r="T34" s="54">
        <f>IF(($E34      =0),0,(($P34      /$E34      )*100))</f>
        <v>51.712558764271321</v>
      </c>
      <c r="U34" s="56">
        <f>IF(($E34      =0),0,(($Q34      /$E34      )*100))</f>
        <v>0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1489000</v>
      </c>
      <c r="C35" s="111">
        <f>C34</f>
        <v>0</v>
      </c>
      <c r="D35" s="111"/>
      <c r="E35" s="111">
        <f>$B35      +$C35      +$D35</f>
        <v>1489000</v>
      </c>
      <c r="F35" s="112">
        <f t="shared" ref="F35:O35" si="17">F34</f>
        <v>1489000</v>
      </c>
      <c r="G35" s="113">
        <f t="shared" si="17"/>
        <v>1042000</v>
      </c>
      <c r="H35" s="112">
        <f t="shared" si="17"/>
        <v>331000</v>
      </c>
      <c r="I35" s="113">
        <f t="shared" si="17"/>
        <v>0</v>
      </c>
      <c r="J35" s="112">
        <f t="shared" si="17"/>
        <v>439000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770000</v>
      </c>
      <c r="Q35" s="113">
        <f>$I35      +$K35      +$M35      +$O35</f>
        <v>0</v>
      </c>
      <c r="R35" s="58">
        <f>IF(($H35      =0),0,((($J35      -$H35      )/$H35      )*100))</f>
        <v>32.628398791540789</v>
      </c>
      <c r="S35" s="59">
        <f>IF(($I35      =0),0,((($K35      -$I35      )/$I35      )*100))</f>
        <v>0</v>
      </c>
      <c r="T35" s="58">
        <f>IF($E35   =0,0,($P35   /$E35   )*100)</f>
        <v>51.712558764271321</v>
      </c>
      <c r="U35" s="60">
        <f>IF($E35   =0,0,($Q35   /$E35   )*100)</f>
        <v>0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12057000</v>
      </c>
      <c r="C37" s="108"/>
      <c r="D37" s="108"/>
      <c r="E37" s="108">
        <f t="shared" ref="E37:E42" si="18">$B37      +$C37      +$D37</f>
        <v>12057000</v>
      </c>
      <c r="F37" s="109">
        <v>12057000</v>
      </c>
      <c r="G37" s="110">
        <v>6631000</v>
      </c>
      <c r="H37" s="109">
        <v>4878000</v>
      </c>
      <c r="I37" s="110">
        <v>4883510</v>
      </c>
      <c r="J37" s="109"/>
      <c r="K37" s="110"/>
      <c r="L37" s="109"/>
      <c r="M37" s="110"/>
      <c r="N37" s="109"/>
      <c r="O37" s="110"/>
      <c r="P37" s="109">
        <f t="shared" ref="P37:P42" si="19">$H37      +$J37      +$L37      +$N37</f>
        <v>4878000</v>
      </c>
      <c r="Q37" s="110">
        <f t="shared" ref="Q37:Q42" si="20">$I37      +$K37      +$M37      +$O37</f>
        <v>4883510</v>
      </c>
      <c r="R37" s="54">
        <f t="shared" ref="R37:R42" si="21">IF(($H37      =0),0,((($J37      -$H37      )/$H37      )*100))</f>
        <v>-100</v>
      </c>
      <c r="S37" s="55">
        <f t="shared" ref="S37:S42" si="22">IF(($I37      =0),0,((($K37      -$I37      )/$I37      )*100))</f>
        <v>-100</v>
      </c>
      <c r="T37" s="54">
        <f t="shared" ref="T37:T41" si="23">IF(($E37      =0),0,(($P37      /$E37      )*100))</f>
        <v>40.457825329683999</v>
      </c>
      <c r="U37" s="56">
        <f t="shared" ref="U37:U41" si="24">IF(($E37      =0),0,(($Q37      /$E37      )*100))</f>
        <v>40.503524923281084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11659000</v>
      </c>
      <c r="C38" s="108"/>
      <c r="D38" s="108"/>
      <c r="E38" s="108">
        <f t="shared" si="18"/>
        <v>11659000</v>
      </c>
      <c r="F38" s="109">
        <v>10601000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23716000</v>
      </c>
      <c r="C42" s="111">
        <f>SUM(C37:C41)</f>
        <v>0</v>
      </c>
      <c r="D42" s="111"/>
      <c r="E42" s="111">
        <f t="shared" si="18"/>
        <v>23716000</v>
      </c>
      <c r="F42" s="112">
        <f t="shared" ref="F42:O42" si="25">SUM(F37:F41)</f>
        <v>22658000</v>
      </c>
      <c r="G42" s="113">
        <f t="shared" si="25"/>
        <v>6631000</v>
      </c>
      <c r="H42" s="112">
        <f t="shared" si="25"/>
        <v>4878000</v>
      </c>
      <c r="I42" s="113">
        <f t="shared" si="25"/>
        <v>4883510</v>
      </c>
      <c r="J42" s="112">
        <f t="shared" si="25"/>
        <v>0</v>
      </c>
      <c r="K42" s="113">
        <f t="shared" si="25"/>
        <v>0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4878000</v>
      </c>
      <c r="Q42" s="113">
        <f t="shared" si="20"/>
        <v>4883510</v>
      </c>
      <c r="R42" s="58">
        <f t="shared" si="21"/>
        <v>-100</v>
      </c>
      <c r="S42" s="59">
        <f t="shared" si="22"/>
        <v>-100</v>
      </c>
      <c r="T42" s="58">
        <f>IF((+$E37+$E40) =0,0,(P42   /(+$E37+$E40) )*100)</f>
        <v>40.457825329683999</v>
      </c>
      <c r="U42" s="60">
        <f>IF((+$E37+$E40) =0,0,(Q42   /(+$E37+$E40) )*100)</f>
        <v>40.503524923281084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42000000</v>
      </c>
      <c r="C46" s="108"/>
      <c r="D46" s="108"/>
      <c r="E46" s="108">
        <f t="shared" si="26"/>
        <v>42000000</v>
      </c>
      <c r="F46" s="109">
        <v>42000000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20262000</v>
      </c>
      <c r="C53" s="108"/>
      <c r="D53" s="108"/>
      <c r="E53" s="108">
        <f t="shared" si="26"/>
        <v>20262000</v>
      </c>
      <c r="F53" s="109">
        <v>20262000</v>
      </c>
      <c r="G53" s="110">
        <v>12408000</v>
      </c>
      <c r="H53" s="109">
        <v>5052000</v>
      </c>
      <c r="I53" s="110">
        <v>4811862</v>
      </c>
      <c r="J53" s="109">
        <v>7356000</v>
      </c>
      <c r="K53" s="110">
        <v>8322558</v>
      </c>
      <c r="L53" s="109"/>
      <c r="M53" s="110"/>
      <c r="N53" s="109"/>
      <c r="O53" s="110"/>
      <c r="P53" s="109">
        <f t="shared" si="27"/>
        <v>12408000</v>
      </c>
      <c r="Q53" s="110">
        <f t="shared" si="28"/>
        <v>13134420</v>
      </c>
      <c r="R53" s="54">
        <f t="shared" si="29"/>
        <v>45.605700712589076</v>
      </c>
      <c r="S53" s="55">
        <f t="shared" si="30"/>
        <v>72.959199578042771</v>
      </c>
      <c r="T53" s="54">
        <f t="shared" si="31"/>
        <v>61.237785016286651</v>
      </c>
      <c r="U53" s="56">
        <f t="shared" si="32"/>
        <v>64.82291975125851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62262000</v>
      </c>
      <c r="C55" s="111">
        <f>SUM(C44:C54)</f>
        <v>0</v>
      </c>
      <c r="D55" s="111"/>
      <c r="E55" s="111">
        <f t="shared" si="26"/>
        <v>62262000</v>
      </c>
      <c r="F55" s="112">
        <f t="shared" ref="F55:O55" si="33">SUM(F44:F54)</f>
        <v>62262000</v>
      </c>
      <c r="G55" s="113">
        <f t="shared" si="33"/>
        <v>12408000</v>
      </c>
      <c r="H55" s="112">
        <f t="shared" si="33"/>
        <v>5052000</v>
      </c>
      <c r="I55" s="113">
        <f t="shared" si="33"/>
        <v>4811862</v>
      </c>
      <c r="J55" s="112">
        <f t="shared" si="33"/>
        <v>7356000</v>
      </c>
      <c r="K55" s="113">
        <f t="shared" si="33"/>
        <v>8322558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12408000</v>
      </c>
      <c r="Q55" s="113">
        <f t="shared" si="28"/>
        <v>13134420</v>
      </c>
      <c r="R55" s="58">
        <f t="shared" si="29"/>
        <v>45.605700712589076</v>
      </c>
      <c r="S55" s="59">
        <f t="shared" si="30"/>
        <v>72.959199578042771</v>
      </c>
      <c r="T55" s="58">
        <f>IF((+$E45+$E47+$E49+$E50+$E53) =0,0,(P55   /(+$E45+$E47+$E49+$E50+$E53) )*100)</f>
        <v>61.237785016286651</v>
      </c>
      <c r="U55" s="60">
        <f>IF((+$E45+$E47+$E49+$E50+$E53) =0,0,(Q55   /(+$E45+$E47+$E49+$E50+$E53) )*100)</f>
        <v>64.82291975125851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89967000</v>
      </c>
      <c r="C69" s="120">
        <f>SUM(C9:C16,C19:C25,C28:C31,C34,C37:C41,C44:C54,C57:C60,C63:C67)</f>
        <v>0</v>
      </c>
      <c r="D69" s="120"/>
      <c r="E69" s="120">
        <f t="shared" si="35"/>
        <v>89967000</v>
      </c>
      <c r="F69" s="121">
        <f t="shared" ref="F69:O69" si="43">SUM(F9:F16,F19:F25,F28:F31,F34,F37:F41,F44:F54,F57:F60,F63:F67)</f>
        <v>88909000</v>
      </c>
      <c r="G69" s="122">
        <f t="shared" si="43"/>
        <v>22581000</v>
      </c>
      <c r="H69" s="121">
        <f t="shared" si="43"/>
        <v>10300000</v>
      </c>
      <c r="I69" s="122">
        <f t="shared" si="43"/>
        <v>9751302</v>
      </c>
      <c r="J69" s="121">
        <f t="shared" si="43"/>
        <v>8505000</v>
      </c>
      <c r="K69" s="122">
        <f t="shared" si="43"/>
        <v>9032979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18805000</v>
      </c>
      <c r="Q69" s="122">
        <f t="shared" si="37"/>
        <v>18784281</v>
      </c>
      <c r="R69" s="67">
        <f t="shared" si="38"/>
        <v>-17.427184466019419</v>
      </c>
      <c r="S69" s="68">
        <f t="shared" si="39"/>
        <v>-7.3664316826614531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51.792993279717969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51.735928720943051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32546000</v>
      </c>
      <c r="C71" s="108"/>
      <c r="D71" s="108"/>
      <c r="E71" s="108">
        <f>$B71      +$C71      +$D71</f>
        <v>32546000</v>
      </c>
      <c r="F71" s="109">
        <v>32546000</v>
      </c>
      <c r="G71" s="110">
        <v>28746000</v>
      </c>
      <c r="H71" s="109">
        <v>13741000</v>
      </c>
      <c r="I71" s="110">
        <v>11038513</v>
      </c>
      <c r="J71" s="109">
        <v>10023000</v>
      </c>
      <c r="K71" s="110">
        <v>12917381</v>
      </c>
      <c r="L71" s="109"/>
      <c r="M71" s="110"/>
      <c r="N71" s="109"/>
      <c r="O71" s="110"/>
      <c r="P71" s="109">
        <f>$H71      +$J71      +$L71      +$N71</f>
        <v>23764000</v>
      </c>
      <c r="Q71" s="110">
        <f>$I71      +$K71      +$M71      +$O71</f>
        <v>23955894</v>
      </c>
      <c r="R71" s="54">
        <f>IF(($H71      =0),0,((($J71      -$H71      )/$H71      )*100))</f>
        <v>-27.057710501419113</v>
      </c>
      <c r="S71" s="55">
        <f>IF(($I71      =0),0,((($K71      -$I71      )/$I71      )*100))</f>
        <v>17.021024480380646</v>
      </c>
      <c r="T71" s="54">
        <f>IF(($E71      =0),0,(($P71      /$E71      )*100))</f>
        <v>73.016653352178452</v>
      </c>
      <c r="U71" s="56">
        <f>IF(($E71      =0),0,(($Q71      /$E71      )*100))</f>
        <v>73.606261906225029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32546000</v>
      </c>
      <c r="C73" s="117">
        <f>SUM(C71:C72)</f>
        <v>0</v>
      </c>
      <c r="D73" s="117"/>
      <c r="E73" s="117">
        <f>$B73      +$C73      +$D73</f>
        <v>32546000</v>
      </c>
      <c r="F73" s="118">
        <f t="shared" ref="F73:O73" si="44">SUM(F71:F72)</f>
        <v>32546000</v>
      </c>
      <c r="G73" s="119">
        <f t="shared" si="44"/>
        <v>28746000</v>
      </c>
      <c r="H73" s="118">
        <f t="shared" si="44"/>
        <v>13741000</v>
      </c>
      <c r="I73" s="119">
        <f t="shared" si="44"/>
        <v>11038513</v>
      </c>
      <c r="J73" s="118">
        <f t="shared" si="44"/>
        <v>10023000</v>
      </c>
      <c r="K73" s="119">
        <f t="shared" si="44"/>
        <v>12917381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23764000</v>
      </c>
      <c r="Q73" s="119">
        <f>$I73      +$K73      +$M73      +$O73</f>
        <v>23955894</v>
      </c>
      <c r="R73" s="63">
        <f>IF(($H73      =0),0,((($J73      -$H73      )/$H73      )*100))</f>
        <v>-27.057710501419113</v>
      </c>
      <c r="S73" s="64">
        <f>IF(($I73      =0),0,((($K73      -$I73      )/$I73      )*100))</f>
        <v>17.021024480380646</v>
      </c>
      <c r="T73" s="63">
        <f>IF(($E71      =0),0,(($P71      /$E71      )*100))</f>
        <v>73.016653352178452</v>
      </c>
      <c r="U73" s="65">
        <f>IF($E71   =0,0,($Q71   /$E71 )*100)</f>
        <v>73.606261906225029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32546000</v>
      </c>
      <c r="C74" s="120">
        <f>SUM(C71:C72)</f>
        <v>0</v>
      </c>
      <c r="D74" s="120"/>
      <c r="E74" s="120">
        <f>$B74      +$C74      +$D74</f>
        <v>32546000</v>
      </c>
      <c r="F74" s="121">
        <f t="shared" ref="F74:O74" si="45">SUM(F71:F72)</f>
        <v>32546000</v>
      </c>
      <c r="G74" s="122">
        <f t="shared" si="45"/>
        <v>28746000</v>
      </c>
      <c r="H74" s="121">
        <f t="shared" si="45"/>
        <v>13741000</v>
      </c>
      <c r="I74" s="122">
        <f t="shared" si="45"/>
        <v>11038513</v>
      </c>
      <c r="J74" s="121">
        <f t="shared" si="45"/>
        <v>10023000</v>
      </c>
      <c r="K74" s="122">
        <f t="shared" si="45"/>
        <v>12917381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23764000</v>
      </c>
      <c r="Q74" s="122">
        <f>$I74      +$K74      +$M74      +$O74</f>
        <v>23955894</v>
      </c>
      <c r="R74" s="67">
        <f>IF(($H74      =0),0,((($J74      -$H74      )/$H74      )*100))</f>
        <v>-27.057710501419113</v>
      </c>
      <c r="S74" s="68">
        <f>IF(($I74      =0),0,((($K74      -$I74      )/$I74      )*100))</f>
        <v>17.021024480380646</v>
      </c>
      <c r="T74" s="67">
        <f>IF(($E71      =0),0,(($P71      /$E71      )*100))</f>
        <v>73.016653352178452</v>
      </c>
      <c r="U74" s="71">
        <f>IF($E71   =0,0,($Q71   /$E71 )*100)</f>
        <v>73.606261906225029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122513000</v>
      </c>
      <c r="C75" s="120">
        <f>SUM(C9:C16,C19:C25,C28:C31,C34,C37:C41,C44:C54,C57:C60,C63:C67,C71:C72)</f>
        <v>0</v>
      </c>
      <c r="D75" s="120"/>
      <c r="E75" s="120">
        <f>$B75      +$C75      +$D75</f>
        <v>122513000</v>
      </c>
      <c r="F75" s="121">
        <f t="shared" ref="F75:O75" si="46">SUM(F9:F16,F19:F25,F28:F31,F34,F37:F41,F44:F54,F57:F60,F63:F67,F71:F72)</f>
        <v>121455000</v>
      </c>
      <c r="G75" s="122">
        <f t="shared" si="46"/>
        <v>51327000</v>
      </c>
      <c r="H75" s="121">
        <f t="shared" si="46"/>
        <v>24041000</v>
      </c>
      <c r="I75" s="122">
        <f t="shared" si="46"/>
        <v>20789815</v>
      </c>
      <c r="J75" s="121">
        <f t="shared" si="46"/>
        <v>18528000</v>
      </c>
      <c r="K75" s="122">
        <f t="shared" si="46"/>
        <v>21950360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42569000</v>
      </c>
      <c r="Q75" s="122">
        <f>$I75      +$K75      +$M75      +$O75</f>
        <v>42740175</v>
      </c>
      <c r="R75" s="67">
        <f>IF(($H75      =0),0,((($J75      -$H75      )/$H75      )*100))</f>
        <v>-22.93165841687118</v>
      </c>
      <c r="S75" s="68">
        <f>IF(($I75      =0),0,((($K75      -$I75      )/$I75      )*100))</f>
        <v>5.5822767061659766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61.825021059052489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62.073626804542947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m2K2ln2RvA8jdJ4wuGhBvVmGKqTRYq0BYSF4dIPyw5aaM6AytDFYGLugn4FkIcUko9wMGrFnuU1p+CDiSRcv2A==" saltValue="FWx9y+ruzfQ1jSFBt9wbK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120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3800000</v>
      </c>
      <c r="C10" s="108"/>
      <c r="D10" s="108"/>
      <c r="E10" s="108">
        <f t="shared" ref="E10:E17" si="0">$B10      +$C10      +$D10</f>
        <v>3800000</v>
      </c>
      <c r="F10" s="109">
        <v>3800000</v>
      </c>
      <c r="G10" s="110">
        <v>3800000</v>
      </c>
      <c r="H10" s="109"/>
      <c r="I10" s="110"/>
      <c r="J10" s="109">
        <v>217000</v>
      </c>
      <c r="K10" s="110"/>
      <c r="L10" s="109"/>
      <c r="M10" s="110"/>
      <c r="N10" s="109"/>
      <c r="O10" s="110"/>
      <c r="P10" s="109">
        <f t="shared" ref="P10:P17" si="1">$H10      +$J10      +$L10      +$N10</f>
        <v>217000</v>
      </c>
      <c r="Q10" s="110">
        <f t="shared" ref="Q10:Q17" si="2">$I10      +$K10      +$M10      +$O10</f>
        <v>0</v>
      </c>
      <c r="R10" s="54">
        <f t="shared" ref="R10:R17" si="3">IF(($H10      =0),0,((($J10      -$H10      )/$H10      )*100))</f>
        <v>0</v>
      </c>
      <c r="S10" s="55">
        <f t="shared" ref="S10:S17" si="4">IF(($I10      =0),0,((($K10      -$I10      )/$I10      )*100))</f>
        <v>0</v>
      </c>
      <c r="T10" s="54">
        <f t="shared" ref="T10:T16" si="5">IF(($E10      =0),0,(($P10      /$E10      )*100))</f>
        <v>5.7105263157894735</v>
      </c>
      <c r="U10" s="56">
        <f t="shared" ref="U10:U16" si="6">IF(($E10      =0),0,(($Q10      /$E10      )*100))</f>
        <v>0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3800000</v>
      </c>
      <c r="C17" s="111">
        <f>SUM(C9:C16)</f>
        <v>0</v>
      </c>
      <c r="D17" s="111"/>
      <c r="E17" s="111">
        <f t="shared" si="0"/>
        <v>3800000</v>
      </c>
      <c r="F17" s="112">
        <f t="shared" ref="F17:O17" si="7">SUM(F9:F16)</f>
        <v>3800000</v>
      </c>
      <c r="G17" s="113">
        <f t="shared" si="7"/>
        <v>3800000</v>
      </c>
      <c r="H17" s="112">
        <f t="shared" si="7"/>
        <v>0</v>
      </c>
      <c r="I17" s="113">
        <f t="shared" si="7"/>
        <v>0</v>
      </c>
      <c r="J17" s="112">
        <f t="shared" si="7"/>
        <v>217000</v>
      </c>
      <c r="K17" s="113">
        <f t="shared" si="7"/>
        <v>0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217000</v>
      </c>
      <c r="Q17" s="113">
        <f t="shared" si="2"/>
        <v>0</v>
      </c>
      <c r="R17" s="58">
        <f t="shared" si="3"/>
        <v>0</v>
      </c>
      <c r="S17" s="59">
        <f t="shared" si="4"/>
        <v>0</v>
      </c>
      <c r="T17" s="58">
        <f>IF((SUM($E9:$E14))=0,0,(P17/(SUM($E9:$E14))*100))</f>
        <v>5.7105263157894735</v>
      </c>
      <c r="U17" s="60">
        <f>IF((SUM($E9:$E14))=0,0,(Q17/(SUM($E9:$E14))*100))</f>
        <v>0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1435000</v>
      </c>
      <c r="C34" s="108"/>
      <c r="D34" s="108"/>
      <c r="E34" s="108">
        <f>$B34      +$C34      +$D34</f>
        <v>1435000</v>
      </c>
      <c r="F34" s="109">
        <v>1435000</v>
      </c>
      <c r="G34" s="110">
        <v>1005000</v>
      </c>
      <c r="H34" s="109">
        <v>359000</v>
      </c>
      <c r="I34" s="110">
        <v>1100518</v>
      </c>
      <c r="J34" s="109">
        <v>537000</v>
      </c>
      <c r="K34" s="110"/>
      <c r="L34" s="109"/>
      <c r="M34" s="110"/>
      <c r="N34" s="109"/>
      <c r="O34" s="110"/>
      <c r="P34" s="109">
        <f>$H34      +$J34      +$L34      +$N34</f>
        <v>896000</v>
      </c>
      <c r="Q34" s="110">
        <f>$I34      +$K34      +$M34      +$O34</f>
        <v>1100518</v>
      </c>
      <c r="R34" s="54">
        <f>IF(($H34      =0),0,((($J34      -$H34      )/$H34      )*100))</f>
        <v>49.582172701949858</v>
      </c>
      <c r="S34" s="55">
        <f>IF(($I34      =0),0,((($K34      -$I34      )/$I34      )*100))</f>
        <v>-100</v>
      </c>
      <c r="T34" s="54">
        <f>IF(($E34      =0),0,(($P34      /$E34      )*100))</f>
        <v>62.439024390243901</v>
      </c>
      <c r="U34" s="56">
        <f>IF(($E34      =0),0,(($Q34      /$E34      )*100))</f>
        <v>76.691149825783981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1435000</v>
      </c>
      <c r="C35" s="111">
        <f>C34</f>
        <v>0</v>
      </c>
      <c r="D35" s="111"/>
      <c r="E35" s="111">
        <f>$B35      +$C35      +$D35</f>
        <v>1435000</v>
      </c>
      <c r="F35" s="112">
        <f t="shared" ref="F35:O35" si="17">F34</f>
        <v>1435000</v>
      </c>
      <c r="G35" s="113">
        <f t="shared" si="17"/>
        <v>1005000</v>
      </c>
      <c r="H35" s="112">
        <f t="shared" si="17"/>
        <v>359000</v>
      </c>
      <c r="I35" s="113">
        <f t="shared" si="17"/>
        <v>1100518</v>
      </c>
      <c r="J35" s="112">
        <f t="shared" si="17"/>
        <v>537000</v>
      </c>
      <c r="K35" s="113">
        <f t="shared" si="17"/>
        <v>0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896000</v>
      </c>
      <c r="Q35" s="113">
        <f>$I35      +$K35      +$M35      +$O35</f>
        <v>1100518</v>
      </c>
      <c r="R35" s="58">
        <f>IF(($H35      =0),0,((($J35      -$H35      )/$H35      )*100))</f>
        <v>49.582172701949858</v>
      </c>
      <c r="S35" s="59">
        <f>IF(($I35      =0),0,((($K35      -$I35      )/$I35      )*100))</f>
        <v>-100</v>
      </c>
      <c r="T35" s="58">
        <f>IF($E35   =0,0,($P35   /$E35   )*100)</f>
        <v>62.439024390243901</v>
      </c>
      <c r="U35" s="60">
        <f>IF($E35   =0,0,($Q35   /$E35   )*100)</f>
        <v>76.691149825783981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6413000</v>
      </c>
      <c r="C37" s="108"/>
      <c r="D37" s="108"/>
      <c r="E37" s="108">
        <f t="shared" ref="E37:E42" si="18">$B37      +$C37      +$D37</f>
        <v>6413000</v>
      </c>
      <c r="F37" s="109">
        <v>6413000</v>
      </c>
      <c r="G37" s="110">
        <v>3527000</v>
      </c>
      <c r="H37" s="109">
        <v>1999000</v>
      </c>
      <c r="I37" s="110">
        <v>456944</v>
      </c>
      <c r="J37" s="109">
        <v>1488000</v>
      </c>
      <c r="K37" s="110">
        <v>3030553</v>
      </c>
      <c r="L37" s="109"/>
      <c r="M37" s="110"/>
      <c r="N37" s="109"/>
      <c r="O37" s="110"/>
      <c r="P37" s="109">
        <f t="shared" ref="P37:P42" si="19">$H37      +$J37      +$L37      +$N37</f>
        <v>3487000</v>
      </c>
      <c r="Q37" s="110">
        <f t="shared" ref="Q37:Q42" si="20">$I37      +$K37      +$M37      +$O37</f>
        <v>3487497</v>
      </c>
      <c r="R37" s="54">
        <f t="shared" ref="R37:R42" si="21">IF(($H37      =0),0,((($J37      -$H37      )/$H37      )*100))</f>
        <v>-25.562781390695349</v>
      </c>
      <c r="S37" s="55">
        <f t="shared" ref="S37:S42" si="22">IF(($I37      =0),0,((($K37      -$I37      )/$I37      )*100))</f>
        <v>563.22197030708355</v>
      </c>
      <c r="T37" s="54">
        <f t="shared" ref="T37:T41" si="23">IF(($E37      =0),0,(($P37      /$E37      )*100))</f>
        <v>54.373927958833626</v>
      </c>
      <c r="U37" s="56">
        <f t="shared" ref="U37:U41" si="24">IF(($E37      =0),0,(($Q37      /$E37      )*100))</f>
        <v>54.381677841883672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821000</v>
      </c>
      <c r="C38" s="108"/>
      <c r="D38" s="108"/>
      <c r="E38" s="108">
        <f t="shared" si="18"/>
        <v>821000</v>
      </c>
      <c r="F38" s="109">
        <v>747000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>
        <v>4000000</v>
      </c>
      <c r="C40" s="108"/>
      <c r="D40" s="108"/>
      <c r="E40" s="108">
        <f t="shared" si="18"/>
        <v>4000000</v>
      </c>
      <c r="F40" s="109">
        <v>4000000</v>
      </c>
      <c r="G40" s="110">
        <v>1800000</v>
      </c>
      <c r="H40" s="109"/>
      <c r="I40" s="110"/>
      <c r="J40" s="109">
        <v>1701000</v>
      </c>
      <c r="K40" s="110"/>
      <c r="L40" s="109"/>
      <c r="M40" s="110"/>
      <c r="N40" s="109"/>
      <c r="O40" s="110"/>
      <c r="P40" s="109">
        <f t="shared" si="19"/>
        <v>1701000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42.524999999999999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11234000</v>
      </c>
      <c r="C42" s="111">
        <f>SUM(C37:C41)</f>
        <v>0</v>
      </c>
      <c r="D42" s="111"/>
      <c r="E42" s="111">
        <f t="shared" si="18"/>
        <v>11234000</v>
      </c>
      <c r="F42" s="112">
        <f t="shared" ref="F42:O42" si="25">SUM(F37:F41)</f>
        <v>11160000</v>
      </c>
      <c r="G42" s="113">
        <f t="shared" si="25"/>
        <v>5327000</v>
      </c>
      <c r="H42" s="112">
        <f t="shared" si="25"/>
        <v>1999000</v>
      </c>
      <c r="I42" s="113">
        <f t="shared" si="25"/>
        <v>456944</v>
      </c>
      <c r="J42" s="112">
        <f t="shared" si="25"/>
        <v>3189000</v>
      </c>
      <c r="K42" s="113">
        <f t="shared" si="25"/>
        <v>3030553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5188000</v>
      </c>
      <c r="Q42" s="113">
        <f t="shared" si="20"/>
        <v>3487497</v>
      </c>
      <c r="R42" s="58">
        <f t="shared" si="21"/>
        <v>59.529764882441214</v>
      </c>
      <c r="S42" s="59">
        <f t="shared" si="22"/>
        <v>563.22197030708355</v>
      </c>
      <c r="T42" s="58">
        <f>IF((+$E37+$E40) =0,0,(P42   /(+$E37+$E40) )*100)</f>
        <v>49.822337462786905</v>
      </c>
      <c r="U42" s="60">
        <f>IF((+$E37+$E40) =0,0,(Q42   /(+$E37+$E40) )*100)</f>
        <v>33.491760299625469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>
        <v>6000000</v>
      </c>
      <c r="C46" s="108"/>
      <c r="D46" s="108"/>
      <c r="E46" s="108">
        <f t="shared" si="26"/>
        <v>6000000</v>
      </c>
      <c r="F46" s="109">
        <v>6000000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12000000</v>
      </c>
      <c r="C53" s="108"/>
      <c r="D53" s="108"/>
      <c r="E53" s="108">
        <f t="shared" si="26"/>
        <v>12000000</v>
      </c>
      <c r="F53" s="109">
        <v>12000000</v>
      </c>
      <c r="G53" s="110">
        <v>10500000</v>
      </c>
      <c r="H53" s="109">
        <v>2765000</v>
      </c>
      <c r="I53" s="110">
        <v>2765219</v>
      </c>
      <c r="J53" s="109">
        <v>4419000</v>
      </c>
      <c r="K53" s="110">
        <v>4419153</v>
      </c>
      <c r="L53" s="109"/>
      <c r="M53" s="110"/>
      <c r="N53" s="109"/>
      <c r="O53" s="110"/>
      <c r="P53" s="109">
        <f t="shared" si="27"/>
        <v>7184000</v>
      </c>
      <c r="Q53" s="110">
        <f t="shared" si="28"/>
        <v>7184372</v>
      </c>
      <c r="R53" s="54">
        <f t="shared" si="29"/>
        <v>59.819168173598555</v>
      </c>
      <c r="S53" s="55">
        <f t="shared" si="30"/>
        <v>59.812043820037395</v>
      </c>
      <c r="T53" s="54">
        <f t="shared" si="31"/>
        <v>59.866666666666667</v>
      </c>
      <c r="U53" s="56">
        <f t="shared" si="32"/>
        <v>59.869766666666671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18000000</v>
      </c>
      <c r="C55" s="111">
        <f>SUM(C44:C54)</f>
        <v>0</v>
      </c>
      <c r="D55" s="111"/>
      <c r="E55" s="111">
        <f t="shared" si="26"/>
        <v>18000000</v>
      </c>
      <c r="F55" s="112">
        <f t="shared" ref="F55:O55" si="33">SUM(F44:F54)</f>
        <v>18000000</v>
      </c>
      <c r="G55" s="113">
        <f t="shared" si="33"/>
        <v>10500000</v>
      </c>
      <c r="H55" s="112">
        <f t="shared" si="33"/>
        <v>2765000</v>
      </c>
      <c r="I55" s="113">
        <f t="shared" si="33"/>
        <v>2765219</v>
      </c>
      <c r="J55" s="112">
        <f t="shared" si="33"/>
        <v>4419000</v>
      </c>
      <c r="K55" s="113">
        <f t="shared" si="33"/>
        <v>4419153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7184000</v>
      </c>
      <c r="Q55" s="113">
        <f t="shared" si="28"/>
        <v>7184372</v>
      </c>
      <c r="R55" s="58">
        <f t="shared" si="29"/>
        <v>59.819168173598555</v>
      </c>
      <c r="S55" s="59">
        <f t="shared" si="30"/>
        <v>59.812043820037395</v>
      </c>
      <c r="T55" s="58">
        <f>IF((+$E45+$E47+$E49+$E50+$E53) =0,0,(P55   /(+$E45+$E47+$E49+$E50+$E53) )*100)</f>
        <v>59.866666666666667</v>
      </c>
      <c r="U55" s="60">
        <f>IF((+$E45+$E47+$E49+$E50+$E53) =0,0,(Q55   /(+$E45+$E47+$E49+$E50+$E53) )*100)</f>
        <v>59.869766666666671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34469000</v>
      </c>
      <c r="C69" s="120">
        <f>SUM(C9:C16,C19:C25,C28:C31,C34,C37:C41,C44:C54,C57:C60,C63:C67)</f>
        <v>0</v>
      </c>
      <c r="D69" s="120"/>
      <c r="E69" s="120">
        <f t="shared" si="35"/>
        <v>34469000</v>
      </c>
      <c r="F69" s="121">
        <f t="shared" ref="F69:O69" si="43">SUM(F9:F16,F19:F25,F28:F31,F34,F37:F41,F44:F54,F57:F60,F63:F67)</f>
        <v>34395000</v>
      </c>
      <c r="G69" s="122">
        <f t="shared" si="43"/>
        <v>20632000</v>
      </c>
      <c r="H69" s="121">
        <f t="shared" si="43"/>
        <v>5123000</v>
      </c>
      <c r="I69" s="122">
        <f t="shared" si="43"/>
        <v>4322681</v>
      </c>
      <c r="J69" s="121">
        <f t="shared" si="43"/>
        <v>8362000</v>
      </c>
      <c r="K69" s="122">
        <f t="shared" si="43"/>
        <v>7449706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13485000</v>
      </c>
      <c r="Q69" s="122">
        <f t="shared" si="37"/>
        <v>11772387</v>
      </c>
      <c r="R69" s="67">
        <f t="shared" si="38"/>
        <v>63.224673043138793</v>
      </c>
      <c r="S69" s="68">
        <f t="shared" si="39"/>
        <v>72.339943659964732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48.773871527777779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42.579524739583334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30314000</v>
      </c>
      <c r="C71" s="108"/>
      <c r="D71" s="108"/>
      <c r="E71" s="108">
        <f>$B71      +$C71      +$D71</f>
        <v>30314000</v>
      </c>
      <c r="F71" s="109">
        <v>30314000</v>
      </c>
      <c r="G71" s="110">
        <v>19400000</v>
      </c>
      <c r="H71" s="109">
        <v>9159000</v>
      </c>
      <c r="I71" s="110">
        <v>9536330</v>
      </c>
      <c r="J71" s="109">
        <v>9294000</v>
      </c>
      <c r="K71" s="110">
        <v>3069371</v>
      </c>
      <c r="L71" s="109"/>
      <c r="M71" s="110"/>
      <c r="N71" s="109"/>
      <c r="O71" s="110"/>
      <c r="P71" s="109">
        <f>$H71      +$J71      +$L71      +$N71</f>
        <v>18453000</v>
      </c>
      <c r="Q71" s="110">
        <f>$I71      +$K71      +$M71      +$O71</f>
        <v>12605701</v>
      </c>
      <c r="R71" s="54">
        <f>IF(($H71      =0),0,((($J71      -$H71      )/$H71      )*100))</f>
        <v>1.4739600393056009</v>
      </c>
      <c r="S71" s="55">
        <f>IF(($I71      =0),0,((($K71      -$I71      )/$I71      )*100))</f>
        <v>-67.813917932789664</v>
      </c>
      <c r="T71" s="54">
        <f>IF(($E71      =0),0,(($P71      /$E71      )*100))</f>
        <v>60.872864023223592</v>
      </c>
      <c r="U71" s="56">
        <f>IF(($E71      =0),0,(($Q71      /$E71      )*100))</f>
        <v>41.583759978887642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30314000</v>
      </c>
      <c r="C73" s="117">
        <f>SUM(C71:C72)</f>
        <v>0</v>
      </c>
      <c r="D73" s="117"/>
      <c r="E73" s="117">
        <f>$B73      +$C73      +$D73</f>
        <v>30314000</v>
      </c>
      <c r="F73" s="118">
        <f t="shared" ref="F73:O73" si="44">SUM(F71:F72)</f>
        <v>30314000</v>
      </c>
      <c r="G73" s="119">
        <f t="shared" si="44"/>
        <v>19400000</v>
      </c>
      <c r="H73" s="118">
        <f t="shared" si="44"/>
        <v>9159000</v>
      </c>
      <c r="I73" s="119">
        <f t="shared" si="44"/>
        <v>9536330</v>
      </c>
      <c r="J73" s="118">
        <f t="shared" si="44"/>
        <v>9294000</v>
      </c>
      <c r="K73" s="119">
        <f t="shared" si="44"/>
        <v>3069371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18453000</v>
      </c>
      <c r="Q73" s="119">
        <f>$I73      +$K73      +$M73      +$O73</f>
        <v>12605701</v>
      </c>
      <c r="R73" s="63">
        <f>IF(($H73      =0),0,((($J73      -$H73      )/$H73      )*100))</f>
        <v>1.4739600393056009</v>
      </c>
      <c r="S73" s="64">
        <f>IF(($I73      =0),0,((($K73      -$I73      )/$I73      )*100))</f>
        <v>-67.813917932789664</v>
      </c>
      <c r="T73" s="63">
        <f>IF(($E71      =0),0,(($P71      /$E71      )*100))</f>
        <v>60.872864023223592</v>
      </c>
      <c r="U73" s="65">
        <f>IF($E71   =0,0,($Q71   /$E71 )*100)</f>
        <v>41.583759978887642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30314000</v>
      </c>
      <c r="C74" s="120">
        <f>SUM(C71:C72)</f>
        <v>0</v>
      </c>
      <c r="D74" s="120"/>
      <c r="E74" s="120">
        <f>$B74      +$C74      +$D74</f>
        <v>30314000</v>
      </c>
      <c r="F74" s="121">
        <f t="shared" ref="F74:O74" si="45">SUM(F71:F72)</f>
        <v>30314000</v>
      </c>
      <c r="G74" s="122">
        <f t="shared" si="45"/>
        <v>19400000</v>
      </c>
      <c r="H74" s="121">
        <f t="shared" si="45"/>
        <v>9159000</v>
      </c>
      <c r="I74" s="122">
        <f t="shared" si="45"/>
        <v>9536330</v>
      </c>
      <c r="J74" s="121">
        <f t="shared" si="45"/>
        <v>9294000</v>
      </c>
      <c r="K74" s="122">
        <f t="shared" si="45"/>
        <v>3069371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18453000</v>
      </c>
      <c r="Q74" s="122">
        <f>$I74      +$K74      +$M74      +$O74</f>
        <v>12605701</v>
      </c>
      <c r="R74" s="67">
        <f>IF(($H74      =0),0,((($J74      -$H74      )/$H74      )*100))</f>
        <v>1.4739600393056009</v>
      </c>
      <c r="S74" s="68">
        <f>IF(($I74      =0),0,((($K74      -$I74      )/$I74      )*100))</f>
        <v>-67.813917932789664</v>
      </c>
      <c r="T74" s="67">
        <f>IF(($E71      =0),0,(($P71      /$E71      )*100))</f>
        <v>60.872864023223592</v>
      </c>
      <c r="U74" s="71">
        <f>IF($E71   =0,0,($Q71   /$E71 )*100)</f>
        <v>41.583759978887642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64783000</v>
      </c>
      <c r="C75" s="120">
        <f>SUM(C9:C16,C19:C25,C28:C31,C34,C37:C41,C44:C54,C57:C60,C63:C67,C71:C72)</f>
        <v>0</v>
      </c>
      <c r="D75" s="120"/>
      <c r="E75" s="120">
        <f>$B75      +$C75      +$D75</f>
        <v>64783000</v>
      </c>
      <c r="F75" s="121">
        <f t="shared" ref="F75:O75" si="46">SUM(F9:F16,F19:F25,F28:F31,F34,F37:F41,F44:F54,F57:F60,F63:F67,F71:F72)</f>
        <v>64709000</v>
      </c>
      <c r="G75" s="122">
        <f t="shared" si="46"/>
        <v>40032000</v>
      </c>
      <c r="H75" s="121">
        <f t="shared" si="46"/>
        <v>14282000</v>
      </c>
      <c r="I75" s="122">
        <f t="shared" si="46"/>
        <v>13859011</v>
      </c>
      <c r="J75" s="121">
        <f t="shared" si="46"/>
        <v>17656000</v>
      </c>
      <c r="K75" s="122">
        <f t="shared" si="46"/>
        <v>10519077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31938000</v>
      </c>
      <c r="Q75" s="122">
        <f>$I75      +$K75      +$M75      +$O75</f>
        <v>24378088</v>
      </c>
      <c r="R75" s="67">
        <f>IF(($H75      =0),0,((($J75      -$H75      )/$H75      )*100))</f>
        <v>23.624142276992018</v>
      </c>
      <c r="S75" s="68">
        <f>IF(($I75      =0),0,((($K75      -$I75      )/$I75      )*100))</f>
        <v>-24.099367552273389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55.101618301645907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42.058741934370794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Wo6M9FPTQ1hEq+SRwZDJIqXIxd/dryFZ3CUPaJS54RrgCSSfCOE8mM83i69FXdR8OnY0TpeAQndJ2W9WIFKw3g==" saltValue="PSGpmpJXaspLOQQabQd2E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6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37"/>
      <c r="W1" s="37"/>
    </row>
    <row r="2" spans="1:23" ht="18" x14ac:dyDescent="0.4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38"/>
      <c r="W2" s="38"/>
    </row>
    <row r="3" spans="1:23" ht="18" customHeight="1" x14ac:dyDescent="0.4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38"/>
      <c r="W3" s="38"/>
    </row>
    <row r="4" spans="1:23" ht="18" customHeight="1" x14ac:dyDescent="0.4">
      <c r="A4" s="148" t="s">
        <v>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38"/>
      <c r="W4" s="38"/>
    </row>
    <row r="5" spans="1:23" ht="15" customHeight="1" x14ac:dyDescent="0.3">
      <c r="A5" s="149" t="s">
        <v>121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39"/>
      <c r="W5" s="39"/>
    </row>
    <row r="6" spans="1:23" ht="12.75" customHeight="1" x14ac:dyDescent="0.3">
      <c r="A6" s="40" t="s">
        <v>93</v>
      </c>
      <c r="B6" s="40" t="s">
        <v>93</v>
      </c>
      <c r="C6" s="40" t="s">
        <v>93</v>
      </c>
      <c r="D6" s="40" t="s">
        <v>1</v>
      </c>
      <c r="E6" s="41" t="s">
        <v>1</v>
      </c>
      <c r="F6" s="145" t="s">
        <v>5</v>
      </c>
      <c r="G6" s="146"/>
      <c r="H6" s="145" t="s">
        <v>6</v>
      </c>
      <c r="I6" s="146"/>
      <c r="J6" s="145" t="s">
        <v>7</v>
      </c>
      <c r="K6" s="146"/>
      <c r="L6" s="145" t="s">
        <v>8</v>
      </c>
      <c r="M6" s="146"/>
      <c r="N6" s="145" t="s">
        <v>9</v>
      </c>
      <c r="O6" s="146"/>
      <c r="P6" s="145" t="s">
        <v>10</v>
      </c>
      <c r="Q6" s="146"/>
      <c r="R6" s="145" t="s">
        <v>11</v>
      </c>
      <c r="S6" s="146"/>
      <c r="T6" s="145" t="s">
        <v>12</v>
      </c>
      <c r="U6" s="146"/>
      <c r="V6" s="145" t="s">
        <v>13</v>
      </c>
      <c r="W6" s="146"/>
    </row>
    <row r="7" spans="1:23" ht="65" x14ac:dyDescent="0.3">
      <c r="A7" s="42" t="s">
        <v>14</v>
      </c>
      <c r="B7" s="43" t="s">
        <v>15</v>
      </c>
      <c r="C7" s="43" t="s">
        <v>16</v>
      </c>
      <c r="D7" s="43" t="s">
        <v>17</v>
      </c>
      <c r="E7" s="43" t="s">
        <v>18</v>
      </c>
      <c r="F7" s="44" t="s">
        <v>19</v>
      </c>
      <c r="G7" s="45" t="s">
        <v>20</v>
      </c>
      <c r="H7" s="44" t="s">
        <v>21</v>
      </c>
      <c r="I7" s="45" t="s">
        <v>22</v>
      </c>
      <c r="J7" s="44" t="s">
        <v>23</v>
      </c>
      <c r="K7" s="45" t="s">
        <v>24</v>
      </c>
      <c r="L7" s="44" t="s">
        <v>25</v>
      </c>
      <c r="M7" s="45" t="s">
        <v>26</v>
      </c>
      <c r="N7" s="44" t="s">
        <v>27</v>
      </c>
      <c r="O7" s="45" t="s">
        <v>28</v>
      </c>
      <c r="P7" s="44" t="s">
        <v>29</v>
      </c>
      <c r="Q7" s="45" t="s">
        <v>30</v>
      </c>
      <c r="R7" s="44" t="s">
        <v>29</v>
      </c>
      <c r="S7" s="45" t="s">
        <v>30</v>
      </c>
      <c r="T7" s="44" t="s">
        <v>31</v>
      </c>
      <c r="U7" s="45" t="s">
        <v>32</v>
      </c>
      <c r="V7" s="44" t="s">
        <v>18</v>
      </c>
      <c r="W7" s="45" t="s">
        <v>33</v>
      </c>
    </row>
    <row r="8" spans="1:23" ht="13" customHeight="1" x14ac:dyDescent="0.3">
      <c r="A8" s="46" t="s">
        <v>34</v>
      </c>
      <c r="B8" s="47" t="s">
        <v>1</v>
      </c>
      <c r="C8" s="47"/>
      <c r="D8" s="47"/>
      <c r="E8" s="47"/>
      <c r="F8" s="48"/>
      <c r="G8" s="49"/>
      <c r="H8" s="48"/>
      <c r="I8" s="49"/>
      <c r="J8" s="48"/>
      <c r="K8" s="49"/>
      <c r="L8" s="48"/>
      <c r="M8" s="49"/>
      <c r="N8" s="48"/>
      <c r="O8" s="49"/>
      <c r="P8" s="48"/>
      <c r="Q8" s="49"/>
      <c r="R8" s="50"/>
      <c r="S8" s="51"/>
      <c r="T8" s="50"/>
      <c r="U8" s="52"/>
      <c r="V8" s="48"/>
      <c r="W8" s="49"/>
    </row>
    <row r="9" spans="1:23" ht="13" customHeight="1" x14ac:dyDescent="0.3">
      <c r="A9" s="53" t="s">
        <v>35</v>
      </c>
      <c r="B9" s="108"/>
      <c r="C9" s="108"/>
      <c r="D9" s="108"/>
      <c r="E9" s="108">
        <f>$B9       +$C9       +$D9</f>
        <v>0</v>
      </c>
      <c r="F9" s="109" t="s">
        <v>36</v>
      </c>
      <c r="G9" s="110" t="s">
        <v>36</v>
      </c>
      <c r="H9" s="109"/>
      <c r="I9" s="110"/>
      <c r="J9" s="109"/>
      <c r="K9" s="110"/>
      <c r="L9" s="109"/>
      <c r="M9" s="110"/>
      <c r="N9" s="109"/>
      <c r="O9" s="110"/>
      <c r="P9" s="109">
        <f>$H9       +$J9       +$L9       +$N9</f>
        <v>0</v>
      </c>
      <c r="Q9" s="110">
        <f>$I9       +$K9       +$M9       +$O9</f>
        <v>0</v>
      </c>
      <c r="R9" s="54">
        <f>IF(($H9       =0),0,((($J9       -$H9       )/$H9       )*100))</f>
        <v>0</v>
      </c>
      <c r="S9" s="55">
        <f>IF(($I9       =0),0,((($K9       -$I9       )/$I9       )*100))</f>
        <v>0</v>
      </c>
      <c r="T9" s="54">
        <f>IF(($E9       =0),0,(($P9       /$E9       )*100))</f>
        <v>0</v>
      </c>
      <c r="U9" s="56">
        <f>IF(($E9       =0),0,(($Q9       /$E9       )*100))</f>
        <v>0</v>
      </c>
      <c r="V9" s="109" t="s">
        <v>36</v>
      </c>
      <c r="W9" s="110" t="s">
        <v>36</v>
      </c>
    </row>
    <row r="10" spans="1:23" ht="13" customHeight="1" x14ac:dyDescent="0.3">
      <c r="A10" s="53" t="s">
        <v>37</v>
      </c>
      <c r="B10" s="108">
        <v>1785000</v>
      </c>
      <c r="C10" s="108"/>
      <c r="D10" s="108"/>
      <c r="E10" s="108">
        <f t="shared" ref="E10:E17" si="0">$B10      +$C10      +$D10</f>
        <v>1785000</v>
      </c>
      <c r="F10" s="109">
        <v>1785000</v>
      </c>
      <c r="G10" s="110">
        <v>1785000</v>
      </c>
      <c r="H10" s="109">
        <v>97000</v>
      </c>
      <c r="I10" s="110">
        <v>132654</v>
      </c>
      <c r="J10" s="109">
        <v>112000</v>
      </c>
      <c r="K10" s="110">
        <v>171627</v>
      </c>
      <c r="L10" s="109"/>
      <c r="M10" s="110"/>
      <c r="N10" s="109"/>
      <c r="O10" s="110"/>
      <c r="P10" s="109">
        <f t="shared" ref="P10:P17" si="1">$H10      +$J10      +$L10      +$N10</f>
        <v>209000</v>
      </c>
      <c r="Q10" s="110">
        <f t="shared" ref="Q10:Q17" si="2">$I10      +$K10      +$M10      +$O10</f>
        <v>304281</v>
      </c>
      <c r="R10" s="54">
        <f t="shared" ref="R10:R17" si="3">IF(($H10      =0),0,((($J10      -$H10      )/$H10      )*100))</f>
        <v>15.463917525773196</v>
      </c>
      <c r="S10" s="55">
        <f t="shared" ref="S10:S17" si="4">IF(($I10      =0),0,((($K10      -$I10      )/$I10      )*100))</f>
        <v>29.379438237821702</v>
      </c>
      <c r="T10" s="54">
        <f t="shared" ref="T10:T16" si="5">IF(($E10      =0),0,(($P10      /$E10      )*100))</f>
        <v>11.708683473389355</v>
      </c>
      <c r="U10" s="56">
        <f t="shared" ref="U10:U16" si="6">IF(($E10      =0),0,(($Q10      /$E10      )*100))</f>
        <v>17.046554621848738</v>
      </c>
      <c r="V10" s="109" t="s">
        <v>36</v>
      </c>
      <c r="W10" s="110" t="s">
        <v>36</v>
      </c>
    </row>
    <row r="11" spans="1:23" ht="13" customHeight="1" x14ac:dyDescent="0.3">
      <c r="A11" s="53" t="s">
        <v>38</v>
      </c>
      <c r="B11" s="108"/>
      <c r="C11" s="108"/>
      <c r="D11" s="108"/>
      <c r="E11" s="108">
        <f t="shared" si="0"/>
        <v>0</v>
      </c>
      <c r="F11" s="109">
        <v>0</v>
      </c>
      <c r="G11" s="110">
        <v>0</v>
      </c>
      <c r="H11" s="109"/>
      <c r="I11" s="110"/>
      <c r="J11" s="109"/>
      <c r="K11" s="110"/>
      <c r="L11" s="109"/>
      <c r="M11" s="110"/>
      <c r="N11" s="109"/>
      <c r="O11" s="110"/>
      <c r="P11" s="109">
        <f t="shared" si="1"/>
        <v>0</v>
      </c>
      <c r="Q11" s="110">
        <f t="shared" si="2"/>
        <v>0</v>
      </c>
      <c r="R11" s="54">
        <f t="shared" si="3"/>
        <v>0</v>
      </c>
      <c r="S11" s="55">
        <f t="shared" si="4"/>
        <v>0</v>
      </c>
      <c r="T11" s="54">
        <f t="shared" si="5"/>
        <v>0</v>
      </c>
      <c r="U11" s="56">
        <f t="shared" si="6"/>
        <v>0</v>
      </c>
      <c r="V11" s="109" t="s">
        <v>36</v>
      </c>
      <c r="W11" s="110" t="s">
        <v>36</v>
      </c>
    </row>
    <row r="12" spans="1:23" ht="13" customHeight="1" x14ac:dyDescent="0.3">
      <c r="A12" s="53" t="s">
        <v>39</v>
      </c>
      <c r="B12" s="108"/>
      <c r="C12" s="108"/>
      <c r="D12" s="108"/>
      <c r="E12" s="108">
        <f t="shared" si="0"/>
        <v>0</v>
      </c>
      <c r="F12" s="109" t="s">
        <v>36</v>
      </c>
      <c r="G12" s="110" t="s">
        <v>36</v>
      </c>
      <c r="H12" s="109"/>
      <c r="I12" s="110"/>
      <c r="J12" s="109"/>
      <c r="K12" s="110"/>
      <c r="L12" s="109"/>
      <c r="M12" s="110"/>
      <c r="N12" s="109"/>
      <c r="O12" s="110"/>
      <c r="P12" s="109">
        <f t="shared" si="1"/>
        <v>0</v>
      </c>
      <c r="Q12" s="110">
        <f t="shared" si="2"/>
        <v>0</v>
      </c>
      <c r="R12" s="54">
        <f t="shared" si="3"/>
        <v>0</v>
      </c>
      <c r="S12" s="55">
        <f t="shared" si="4"/>
        <v>0</v>
      </c>
      <c r="T12" s="54">
        <f t="shared" si="5"/>
        <v>0</v>
      </c>
      <c r="U12" s="56">
        <f t="shared" si="6"/>
        <v>0</v>
      </c>
      <c r="V12" s="109" t="s">
        <v>36</v>
      </c>
      <c r="W12" s="110" t="s">
        <v>36</v>
      </c>
    </row>
    <row r="13" spans="1:23" ht="13" customHeight="1" x14ac:dyDescent="0.3">
      <c r="A13" s="53" t="s">
        <v>40</v>
      </c>
      <c r="B13" s="108"/>
      <c r="C13" s="108"/>
      <c r="D13" s="108"/>
      <c r="E13" s="108">
        <f t="shared" si="0"/>
        <v>0</v>
      </c>
      <c r="F13" s="109" t="s">
        <v>36</v>
      </c>
      <c r="G13" s="110" t="s">
        <v>36</v>
      </c>
      <c r="H13" s="109"/>
      <c r="I13" s="110"/>
      <c r="J13" s="109"/>
      <c r="K13" s="110"/>
      <c r="L13" s="109"/>
      <c r="M13" s="110"/>
      <c r="N13" s="109"/>
      <c r="O13" s="110"/>
      <c r="P13" s="109">
        <f t="shared" si="1"/>
        <v>0</v>
      </c>
      <c r="Q13" s="110">
        <f t="shared" si="2"/>
        <v>0</v>
      </c>
      <c r="R13" s="54">
        <f t="shared" si="3"/>
        <v>0</v>
      </c>
      <c r="S13" s="55">
        <f t="shared" si="4"/>
        <v>0</v>
      </c>
      <c r="T13" s="54">
        <f t="shared" si="5"/>
        <v>0</v>
      </c>
      <c r="U13" s="56">
        <f t="shared" si="6"/>
        <v>0</v>
      </c>
      <c r="V13" s="109" t="s">
        <v>36</v>
      </c>
      <c r="W13" s="110" t="s">
        <v>36</v>
      </c>
    </row>
    <row r="14" spans="1:23" ht="13" customHeight="1" x14ac:dyDescent="0.3">
      <c r="A14" s="53" t="s">
        <v>41</v>
      </c>
      <c r="B14" s="108"/>
      <c r="C14" s="108"/>
      <c r="D14" s="108"/>
      <c r="E14" s="108">
        <f t="shared" si="0"/>
        <v>0</v>
      </c>
      <c r="F14" s="109">
        <v>0</v>
      </c>
      <c r="G14" s="110">
        <v>0</v>
      </c>
      <c r="H14" s="109"/>
      <c r="I14" s="110"/>
      <c r="J14" s="109"/>
      <c r="K14" s="110"/>
      <c r="L14" s="109"/>
      <c r="M14" s="110"/>
      <c r="N14" s="109"/>
      <c r="O14" s="110"/>
      <c r="P14" s="109">
        <f t="shared" si="1"/>
        <v>0</v>
      </c>
      <c r="Q14" s="110">
        <f t="shared" si="2"/>
        <v>0</v>
      </c>
      <c r="R14" s="54">
        <f t="shared" si="3"/>
        <v>0</v>
      </c>
      <c r="S14" s="55">
        <f t="shared" si="4"/>
        <v>0</v>
      </c>
      <c r="T14" s="54">
        <f t="shared" si="5"/>
        <v>0</v>
      </c>
      <c r="U14" s="56">
        <f t="shared" si="6"/>
        <v>0</v>
      </c>
      <c r="V14" s="109" t="s">
        <v>36</v>
      </c>
      <c r="W14" s="110" t="s">
        <v>36</v>
      </c>
    </row>
    <row r="15" spans="1:23" ht="13" customHeight="1" x14ac:dyDescent="0.3">
      <c r="A15" s="53" t="s">
        <v>42</v>
      </c>
      <c r="B15" s="108"/>
      <c r="C15" s="108"/>
      <c r="D15" s="108"/>
      <c r="E15" s="108">
        <f t="shared" si="0"/>
        <v>0</v>
      </c>
      <c r="F15" s="109">
        <v>0</v>
      </c>
      <c r="G15" s="110">
        <v>0</v>
      </c>
      <c r="H15" s="109"/>
      <c r="I15" s="110"/>
      <c r="J15" s="109"/>
      <c r="K15" s="110"/>
      <c r="L15" s="109"/>
      <c r="M15" s="110"/>
      <c r="N15" s="109"/>
      <c r="O15" s="110"/>
      <c r="P15" s="109">
        <f t="shared" si="1"/>
        <v>0</v>
      </c>
      <c r="Q15" s="110">
        <f t="shared" si="2"/>
        <v>0</v>
      </c>
      <c r="R15" s="54">
        <f t="shared" si="3"/>
        <v>0</v>
      </c>
      <c r="S15" s="55">
        <f t="shared" si="4"/>
        <v>0</v>
      </c>
      <c r="T15" s="54">
        <f t="shared" si="5"/>
        <v>0</v>
      </c>
      <c r="U15" s="56">
        <f t="shared" si="6"/>
        <v>0</v>
      </c>
      <c r="V15" s="109" t="s">
        <v>36</v>
      </c>
      <c r="W15" s="110" t="s">
        <v>36</v>
      </c>
    </row>
    <row r="16" spans="1:23" ht="13" customHeight="1" x14ac:dyDescent="0.3">
      <c r="A16" s="53" t="s">
        <v>43</v>
      </c>
      <c r="B16" s="108"/>
      <c r="C16" s="108"/>
      <c r="D16" s="108"/>
      <c r="E16" s="108">
        <f t="shared" si="0"/>
        <v>0</v>
      </c>
      <c r="F16" s="109">
        <v>0</v>
      </c>
      <c r="G16" s="110">
        <v>0</v>
      </c>
      <c r="H16" s="109"/>
      <c r="I16" s="110"/>
      <c r="J16" s="109"/>
      <c r="K16" s="110"/>
      <c r="L16" s="109"/>
      <c r="M16" s="110"/>
      <c r="N16" s="109"/>
      <c r="O16" s="110"/>
      <c r="P16" s="109">
        <f t="shared" si="1"/>
        <v>0</v>
      </c>
      <c r="Q16" s="110">
        <f t="shared" si="2"/>
        <v>0</v>
      </c>
      <c r="R16" s="54">
        <f t="shared" si="3"/>
        <v>0</v>
      </c>
      <c r="S16" s="55">
        <f t="shared" si="4"/>
        <v>0</v>
      </c>
      <c r="T16" s="54">
        <f t="shared" si="5"/>
        <v>0</v>
      </c>
      <c r="U16" s="56">
        <f t="shared" si="6"/>
        <v>0</v>
      </c>
      <c r="V16" s="109" t="s">
        <v>36</v>
      </c>
      <c r="W16" s="110" t="s">
        <v>36</v>
      </c>
    </row>
    <row r="17" spans="1:23" ht="13" customHeight="1" x14ac:dyDescent="0.3">
      <c r="A17" s="57" t="s">
        <v>44</v>
      </c>
      <c r="B17" s="111">
        <f>SUM(B9:B16)</f>
        <v>1785000</v>
      </c>
      <c r="C17" s="111">
        <f>SUM(C9:C16)</f>
        <v>0</v>
      </c>
      <c r="D17" s="111"/>
      <c r="E17" s="111">
        <f t="shared" si="0"/>
        <v>1785000</v>
      </c>
      <c r="F17" s="112">
        <f t="shared" ref="F17:O17" si="7">SUM(F9:F16)</f>
        <v>1785000</v>
      </c>
      <c r="G17" s="113">
        <f t="shared" si="7"/>
        <v>1785000</v>
      </c>
      <c r="H17" s="112">
        <f t="shared" si="7"/>
        <v>97000</v>
      </c>
      <c r="I17" s="113">
        <f t="shared" si="7"/>
        <v>132654</v>
      </c>
      <c r="J17" s="112">
        <f t="shared" si="7"/>
        <v>112000</v>
      </c>
      <c r="K17" s="113">
        <f t="shared" si="7"/>
        <v>171627</v>
      </c>
      <c r="L17" s="112">
        <f t="shared" si="7"/>
        <v>0</v>
      </c>
      <c r="M17" s="113">
        <f t="shared" si="7"/>
        <v>0</v>
      </c>
      <c r="N17" s="112">
        <f t="shared" si="7"/>
        <v>0</v>
      </c>
      <c r="O17" s="113">
        <f t="shared" si="7"/>
        <v>0</v>
      </c>
      <c r="P17" s="112">
        <f t="shared" si="1"/>
        <v>209000</v>
      </c>
      <c r="Q17" s="113">
        <f t="shared" si="2"/>
        <v>304281</v>
      </c>
      <c r="R17" s="58">
        <f t="shared" si="3"/>
        <v>15.463917525773196</v>
      </c>
      <c r="S17" s="59">
        <f t="shared" si="4"/>
        <v>29.379438237821702</v>
      </c>
      <c r="T17" s="58">
        <f>IF((SUM($E9:$E14))=0,0,(P17/(SUM($E9:$E14))*100))</f>
        <v>11.708683473389355</v>
      </c>
      <c r="U17" s="60">
        <f>IF((SUM($E9:$E14))=0,0,(Q17/(SUM($E9:$E14))*100))</f>
        <v>17.046554621848738</v>
      </c>
      <c r="V17" s="112" t="s">
        <v>36</v>
      </c>
      <c r="W17" s="113" t="s">
        <v>36</v>
      </c>
    </row>
    <row r="18" spans="1:23" ht="13" customHeight="1" x14ac:dyDescent="0.3">
      <c r="A18" s="46" t="s">
        <v>45</v>
      </c>
      <c r="B18" s="114" t="s">
        <v>1</v>
      </c>
      <c r="C18" s="114"/>
      <c r="D18" s="114"/>
      <c r="E18" s="114"/>
      <c r="F18" s="115"/>
      <c r="G18" s="116"/>
      <c r="H18" s="115"/>
      <c r="I18" s="116"/>
      <c r="J18" s="115"/>
      <c r="K18" s="116"/>
      <c r="L18" s="115"/>
      <c r="M18" s="116"/>
      <c r="N18" s="115"/>
      <c r="O18" s="116"/>
      <c r="P18" s="115"/>
      <c r="Q18" s="116"/>
      <c r="R18" s="50"/>
      <c r="S18" s="51"/>
      <c r="T18" s="50"/>
      <c r="U18" s="52"/>
      <c r="V18" s="115"/>
      <c r="W18" s="116"/>
    </row>
    <row r="19" spans="1:23" ht="13" customHeight="1" x14ac:dyDescent="0.3">
      <c r="A19" s="53" t="s">
        <v>46</v>
      </c>
      <c r="B19" s="108"/>
      <c r="C19" s="108"/>
      <c r="D19" s="108"/>
      <c r="E19" s="108">
        <f t="shared" ref="E19:E26" si="8">$B19      +$C19      +$D19</f>
        <v>0</v>
      </c>
      <c r="F19" s="109">
        <v>0</v>
      </c>
      <c r="G19" s="110">
        <v>0</v>
      </c>
      <c r="H19" s="109"/>
      <c r="I19" s="110"/>
      <c r="J19" s="109"/>
      <c r="K19" s="110"/>
      <c r="L19" s="109"/>
      <c r="M19" s="110"/>
      <c r="N19" s="109"/>
      <c r="O19" s="110"/>
      <c r="P19" s="109">
        <f t="shared" ref="P19:P26" si="9">$H19      +$J19      +$L19      +$N19</f>
        <v>0</v>
      </c>
      <c r="Q19" s="110">
        <f t="shared" ref="Q19:Q26" si="10">$I19      +$K19      +$M19      +$O19</f>
        <v>0</v>
      </c>
      <c r="R19" s="54">
        <f t="shared" ref="R19:R26" si="11">IF(($H19      =0),0,((($J19      -$H19      )/$H19      )*100))</f>
        <v>0</v>
      </c>
      <c r="S19" s="55">
        <f t="shared" ref="S19:S26" si="12">IF(($I19      =0),0,((($K19      -$I19      )/$I19      )*100))</f>
        <v>0</v>
      </c>
      <c r="T19" s="54">
        <f t="shared" ref="T19:T25" si="13">IF(($E19      =0),0,(($P19      /$E19      )*100))</f>
        <v>0</v>
      </c>
      <c r="U19" s="56">
        <f t="shared" ref="U19:U25" si="14">IF(($E19      =0),0,(($Q19      /$E19      )*100))</f>
        <v>0</v>
      </c>
      <c r="V19" s="109" t="s">
        <v>36</v>
      </c>
      <c r="W19" s="110" t="s">
        <v>36</v>
      </c>
    </row>
    <row r="20" spans="1:23" ht="13" customHeight="1" x14ac:dyDescent="0.3">
      <c r="A20" s="53" t="s">
        <v>47</v>
      </c>
      <c r="B20" s="108"/>
      <c r="C20" s="108"/>
      <c r="D20" s="108"/>
      <c r="E20" s="108">
        <f t="shared" si="8"/>
        <v>0</v>
      </c>
      <c r="F20" s="109" t="s">
        <v>36</v>
      </c>
      <c r="G20" s="110" t="s">
        <v>36</v>
      </c>
      <c r="H20" s="109"/>
      <c r="I20" s="110"/>
      <c r="J20" s="109"/>
      <c r="K20" s="110"/>
      <c r="L20" s="109"/>
      <c r="M20" s="110"/>
      <c r="N20" s="109"/>
      <c r="O20" s="110"/>
      <c r="P20" s="109">
        <f t="shared" si="9"/>
        <v>0</v>
      </c>
      <c r="Q20" s="110">
        <f t="shared" si="10"/>
        <v>0</v>
      </c>
      <c r="R20" s="54">
        <f t="shared" si="11"/>
        <v>0</v>
      </c>
      <c r="S20" s="55">
        <f t="shared" si="12"/>
        <v>0</v>
      </c>
      <c r="T20" s="54">
        <f t="shared" si="13"/>
        <v>0</v>
      </c>
      <c r="U20" s="56">
        <f t="shared" si="14"/>
        <v>0</v>
      </c>
      <c r="V20" s="109" t="s">
        <v>36</v>
      </c>
      <c r="W20" s="110" t="s">
        <v>36</v>
      </c>
    </row>
    <row r="21" spans="1:23" ht="13" customHeight="1" x14ac:dyDescent="0.3">
      <c r="A21" s="53" t="s">
        <v>48</v>
      </c>
      <c r="B21" s="108"/>
      <c r="C21" s="108"/>
      <c r="D21" s="108"/>
      <c r="E21" s="108">
        <f t="shared" si="8"/>
        <v>0</v>
      </c>
      <c r="F21" s="109" t="s">
        <v>36</v>
      </c>
      <c r="G21" s="110" t="s">
        <v>36</v>
      </c>
      <c r="H21" s="109"/>
      <c r="I21" s="110"/>
      <c r="J21" s="109"/>
      <c r="K21" s="110"/>
      <c r="L21" s="109"/>
      <c r="M21" s="110"/>
      <c r="N21" s="109"/>
      <c r="O21" s="110"/>
      <c r="P21" s="109">
        <f t="shared" si="9"/>
        <v>0</v>
      </c>
      <c r="Q21" s="110">
        <f t="shared" si="10"/>
        <v>0</v>
      </c>
      <c r="R21" s="54">
        <f t="shared" si="11"/>
        <v>0</v>
      </c>
      <c r="S21" s="55">
        <f t="shared" si="12"/>
        <v>0</v>
      </c>
      <c r="T21" s="54">
        <f t="shared" si="13"/>
        <v>0</v>
      </c>
      <c r="U21" s="56">
        <f t="shared" si="14"/>
        <v>0</v>
      </c>
      <c r="V21" s="109" t="s">
        <v>36</v>
      </c>
      <c r="W21" s="110" t="s">
        <v>36</v>
      </c>
    </row>
    <row r="22" spans="1:23" ht="13" customHeight="1" x14ac:dyDescent="0.3">
      <c r="A22" s="53" t="s">
        <v>49</v>
      </c>
      <c r="B22" s="108"/>
      <c r="C22" s="108"/>
      <c r="D22" s="108"/>
      <c r="E22" s="108">
        <f t="shared" si="8"/>
        <v>0</v>
      </c>
      <c r="F22" s="109">
        <v>0</v>
      </c>
      <c r="G22" s="110">
        <v>0</v>
      </c>
      <c r="H22" s="109"/>
      <c r="I22" s="110"/>
      <c r="J22" s="109"/>
      <c r="K22" s="110"/>
      <c r="L22" s="109"/>
      <c r="M22" s="110"/>
      <c r="N22" s="109"/>
      <c r="O22" s="110"/>
      <c r="P22" s="109">
        <f t="shared" si="9"/>
        <v>0</v>
      </c>
      <c r="Q22" s="110">
        <f t="shared" si="10"/>
        <v>0</v>
      </c>
      <c r="R22" s="54">
        <f t="shared" si="11"/>
        <v>0</v>
      </c>
      <c r="S22" s="55">
        <f t="shared" si="12"/>
        <v>0</v>
      </c>
      <c r="T22" s="54">
        <f t="shared" si="13"/>
        <v>0</v>
      </c>
      <c r="U22" s="56">
        <f t="shared" si="14"/>
        <v>0</v>
      </c>
      <c r="V22" s="109" t="s">
        <v>36</v>
      </c>
      <c r="W22" s="110" t="s">
        <v>36</v>
      </c>
    </row>
    <row r="23" spans="1:23" ht="13" customHeight="1" x14ac:dyDescent="0.3">
      <c r="A23" s="53" t="s">
        <v>50</v>
      </c>
      <c r="B23" s="108"/>
      <c r="C23" s="108"/>
      <c r="D23" s="108"/>
      <c r="E23" s="108">
        <f t="shared" si="8"/>
        <v>0</v>
      </c>
      <c r="F23" s="109">
        <v>0</v>
      </c>
      <c r="G23" s="110">
        <v>0</v>
      </c>
      <c r="H23" s="109"/>
      <c r="I23" s="110"/>
      <c r="J23" s="109"/>
      <c r="K23" s="110"/>
      <c r="L23" s="109"/>
      <c r="M23" s="110"/>
      <c r="N23" s="109"/>
      <c r="O23" s="110"/>
      <c r="P23" s="109">
        <f t="shared" si="9"/>
        <v>0</v>
      </c>
      <c r="Q23" s="110">
        <f t="shared" si="10"/>
        <v>0</v>
      </c>
      <c r="R23" s="54">
        <f t="shared" si="11"/>
        <v>0</v>
      </c>
      <c r="S23" s="55">
        <f t="shared" si="12"/>
        <v>0</v>
      </c>
      <c r="T23" s="54">
        <f t="shared" si="13"/>
        <v>0</v>
      </c>
      <c r="U23" s="56">
        <f t="shared" si="14"/>
        <v>0</v>
      </c>
      <c r="V23" s="109" t="s">
        <v>36</v>
      </c>
      <c r="W23" s="110" t="s">
        <v>36</v>
      </c>
    </row>
    <row r="24" spans="1:23" ht="13" hidden="1" customHeight="1" x14ac:dyDescent="0.3">
      <c r="A24" s="53" t="s">
        <v>51</v>
      </c>
      <c r="B24" s="108"/>
      <c r="C24" s="108"/>
      <c r="D24" s="108"/>
      <c r="E24" s="108">
        <f t="shared" si="8"/>
        <v>0</v>
      </c>
      <c r="F24" s="109" t="s">
        <v>36</v>
      </c>
      <c r="G24" s="110" t="s">
        <v>36</v>
      </c>
      <c r="H24" s="109"/>
      <c r="I24" s="110"/>
      <c r="J24" s="109"/>
      <c r="K24" s="110"/>
      <c r="L24" s="109"/>
      <c r="M24" s="110"/>
      <c r="N24" s="109"/>
      <c r="O24" s="110"/>
      <c r="P24" s="109">
        <f t="shared" si="9"/>
        <v>0</v>
      </c>
      <c r="Q24" s="110">
        <f t="shared" si="10"/>
        <v>0</v>
      </c>
      <c r="R24" s="54">
        <f t="shared" si="11"/>
        <v>0</v>
      </c>
      <c r="S24" s="55">
        <f t="shared" si="12"/>
        <v>0</v>
      </c>
      <c r="T24" s="54">
        <f t="shared" si="13"/>
        <v>0</v>
      </c>
      <c r="U24" s="56">
        <f t="shared" si="14"/>
        <v>0</v>
      </c>
      <c r="V24" s="109" t="s">
        <v>36</v>
      </c>
      <c r="W24" s="110" t="s">
        <v>36</v>
      </c>
    </row>
    <row r="25" spans="1:23" ht="13" hidden="1" customHeight="1" x14ac:dyDescent="0.3">
      <c r="A25" s="53" t="s">
        <v>52</v>
      </c>
      <c r="B25" s="108"/>
      <c r="C25" s="108"/>
      <c r="D25" s="108"/>
      <c r="E25" s="108">
        <f t="shared" si="8"/>
        <v>0</v>
      </c>
      <c r="F25" s="109" t="s">
        <v>36</v>
      </c>
      <c r="G25" s="110" t="s">
        <v>36</v>
      </c>
      <c r="H25" s="109"/>
      <c r="I25" s="110"/>
      <c r="J25" s="109"/>
      <c r="K25" s="110"/>
      <c r="L25" s="109"/>
      <c r="M25" s="110"/>
      <c r="N25" s="109"/>
      <c r="O25" s="110"/>
      <c r="P25" s="109">
        <f t="shared" si="9"/>
        <v>0</v>
      </c>
      <c r="Q25" s="110">
        <f t="shared" si="10"/>
        <v>0</v>
      </c>
      <c r="R25" s="54">
        <f t="shared" si="11"/>
        <v>0</v>
      </c>
      <c r="S25" s="55">
        <f t="shared" si="12"/>
        <v>0</v>
      </c>
      <c r="T25" s="54">
        <f t="shared" si="13"/>
        <v>0</v>
      </c>
      <c r="U25" s="56">
        <f t="shared" si="14"/>
        <v>0</v>
      </c>
      <c r="V25" s="109" t="s">
        <v>36</v>
      </c>
      <c r="W25" s="110" t="s">
        <v>36</v>
      </c>
    </row>
    <row r="26" spans="1:23" ht="13" customHeight="1" x14ac:dyDescent="0.3">
      <c r="A26" s="57" t="s">
        <v>44</v>
      </c>
      <c r="B26" s="111">
        <f>SUM(B19:B25)</f>
        <v>0</v>
      </c>
      <c r="C26" s="111">
        <f>SUM(C19:C25)</f>
        <v>0</v>
      </c>
      <c r="D26" s="111"/>
      <c r="E26" s="111">
        <f t="shared" si="8"/>
        <v>0</v>
      </c>
      <c r="F26" s="112">
        <f t="shared" ref="F26:O26" si="15">SUM(F19:F25)</f>
        <v>0</v>
      </c>
      <c r="G26" s="113">
        <f t="shared" si="15"/>
        <v>0</v>
      </c>
      <c r="H26" s="112">
        <f t="shared" si="15"/>
        <v>0</v>
      </c>
      <c r="I26" s="113">
        <f t="shared" si="15"/>
        <v>0</v>
      </c>
      <c r="J26" s="112">
        <f t="shared" si="15"/>
        <v>0</v>
      </c>
      <c r="K26" s="113">
        <f t="shared" si="15"/>
        <v>0</v>
      </c>
      <c r="L26" s="112">
        <f t="shared" si="15"/>
        <v>0</v>
      </c>
      <c r="M26" s="113">
        <f t="shared" si="15"/>
        <v>0</v>
      </c>
      <c r="N26" s="112">
        <f t="shared" si="15"/>
        <v>0</v>
      </c>
      <c r="O26" s="113">
        <f t="shared" si="15"/>
        <v>0</v>
      </c>
      <c r="P26" s="112">
        <f t="shared" si="9"/>
        <v>0</v>
      </c>
      <c r="Q26" s="113">
        <f t="shared" si="10"/>
        <v>0</v>
      </c>
      <c r="R26" s="58">
        <f t="shared" si="11"/>
        <v>0</v>
      </c>
      <c r="S26" s="59">
        <f t="shared" si="12"/>
        <v>0</v>
      </c>
      <c r="T26" s="58">
        <f>IF(($E26-$E21-$E25)   =0,0,($P26   /($E26-$E21-$E25)   )*100)</f>
        <v>0</v>
      </c>
      <c r="U26" s="60">
        <f>IF(($E26-$E21-$E25)   =0,0,($Q26   /($E26-$E21-$E25)   )*100)</f>
        <v>0</v>
      </c>
      <c r="V26" s="112" t="s">
        <v>36</v>
      </c>
      <c r="W26" s="113" t="s">
        <v>36</v>
      </c>
    </row>
    <row r="27" spans="1:23" ht="13" customHeight="1" x14ac:dyDescent="0.3">
      <c r="A27" s="46" t="s">
        <v>53</v>
      </c>
      <c r="B27" s="114" t="s">
        <v>1</v>
      </c>
      <c r="C27" s="114"/>
      <c r="D27" s="114"/>
      <c r="E27" s="114"/>
      <c r="F27" s="115"/>
      <c r="G27" s="116"/>
      <c r="H27" s="115"/>
      <c r="I27" s="116"/>
      <c r="J27" s="115"/>
      <c r="K27" s="116"/>
      <c r="L27" s="115"/>
      <c r="M27" s="116"/>
      <c r="N27" s="115"/>
      <c r="O27" s="116"/>
      <c r="P27" s="115"/>
      <c r="Q27" s="116"/>
      <c r="R27" s="50"/>
      <c r="S27" s="51"/>
      <c r="T27" s="50"/>
      <c r="U27" s="52"/>
      <c r="V27" s="115"/>
      <c r="W27" s="116"/>
    </row>
    <row r="28" spans="1:23" ht="13" hidden="1" customHeight="1" x14ac:dyDescent="0.3">
      <c r="A28" s="53" t="s">
        <v>54</v>
      </c>
      <c r="B28" s="108"/>
      <c r="C28" s="108"/>
      <c r="D28" s="108"/>
      <c r="E28" s="108">
        <f>$B28      +$C28      +$D28</f>
        <v>0</v>
      </c>
      <c r="F28" s="109" t="s">
        <v>36</v>
      </c>
      <c r="G28" s="110" t="s">
        <v>36</v>
      </c>
      <c r="H28" s="109"/>
      <c r="I28" s="110"/>
      <c r="J28" s="109"/>
      <c r="K28" s="110"/>
      <c r="L28" s="109"/>
      <c r="M28" s="110"/>
      <c r="N28" s="109"/>
      <c r="O28" s="110"/>
      <c r="P28" s="109">
        <f>$H28      +$J28      +$L28      +$N28</f>
        <v>0</v>
      </c>
      <c r="Q28" s="110">
        <f>$I28      +$K28      +$M28      +$O28</f>
        <v>0</v>
      </c>
      <c r="R28" s="54">
        <f>IF(($H28      =0),0,((($J28      -$H28      )/$H28      )*100))</f>
        <v>0</v>
      </c>
      <c r="S28" s="55">
        <f>IF(($I28      =0),0,((($K28      -$I28      )/$I28      )*100))</f>
        <v>0</v>
      </c>
      <c r="T28" s="54">
        <f>IF(($E28      =0),0,(($P28      /$E28      )*100))</f>
        <v>0</v>
      </c>
      <c r="U28" s="56">
        <f>IF(($E28      =0),0,(($Q28      /$E28      )*100))</f>
        <v>0</v>
      </c>
      <c r="V28" s="109" t="s">
        <v>36</v>
      </c>
      <c r="W28" s="110" t="s">
        <v>36</v>
      </c>
    </row>
    <row r="29" spans="1:23" ht="13" hidden="1" customHeight="1" x14ac:dyDescent="0.3">
      <c r="A29" s="53" t="s">
        <v>55</v>
      </c>
      <c r="B29" s="108"/>
      <c r="C29" s="108"/>
      <c r="D29" s="108"/>
      <c r="E29" s="108">
        <f>$B29      +$C29      +$D29</f>
        <v>0</v>
      </c>
      <c r="F29" s="109" t="s">
        <v>36</v>
      </c>
      <c r="G29" s="110" t="s">
        <v>36</v>
      </c>
      <c r="H29" s="109"/>
      <c r="I29" s="110"/>
      <c r="J29" s="109"/>
      <c r="K29" s="110"/>
      <c r="L29" s="109"/>
      <c r="M29" s="110"/>
      <c r="N29" s="109"/>
      <c r="O29" s="110"/>
      <c r="P29" s="109">
        <f>$H29      +$J29      +$L29      +$N29</f>
        <v>0</v>
      </c>
      <c r="Q29" s="110">
        <f>$I29      +$K29      +$M29      +$O29</f>
        <v>0</v>
      </c>
      <c r="R29" s="54">
        <f>IF(($H29      =0),0,((($J29      -$H29      )/$H29      )*100))</f>
        <v>0</v>
      </c>
      <c r="S29" s="55">
        <f>IF(($I29      =0),0,((($K29      -$I29      )/$I29      )*100))</f>
        <v>0</v>
      </c>
      <c r="T29" s="54">
        <f>IF(($E29      =0),0,(($P29      /$E29      )*100))</f>
        <v>0</v>
      </c>
      <c r="U29" s="56">
        <f>IF(($E29      =0),0,(($Q29      /$E29      )*100))</f>
        <v>0</v>
      </c>
      <c r="V29" s="109" t="s">
        <v>36</v>
      </c>
      <c r="W29" s="110" t="s">
        <v>36</v>
      </c>
    </row>
    <row r="30" spans="1:23" ht="13" customHeight="1" x14ac:dyDescent="0.3">
      <c r="A30" s="53" t="s">
        <v>56</v>
      </c>
      <c r="B30" s="108"/>
      <c r="C30" s="108"/>
      <c r="D30" s="108"/>
      <c r="E30" s="108">
        <f>$B30      +$C30      +$D30</f>
        <v>0</v>
      </c>
      <c r="F30" s="109">
        <v>0</v>
      </c>
      <c r="G30" s="110">
        <v>0</v>
      </c>
      <c r="H30" s="109"/>
      <c r="I30" s="110"/>
      <c r="J30" s="109"/>
      <c r="K30" s="110"/>
      <c r="L30" s="109"/>
      <c r="M30" s="110"/>
      <c r="N30" s="109"/>
      <c r="O30" s="110"/>
      <c r="P30" s="109">
        <f>$H30      +$J30      +$L30      +$N30</f>
        <v>0</v>
      </c>
      <c r="Q30" s="110">
        <f>$I30      +$K30      +$M30      +$O30</f>
        <v>0</v>
      </c>
      <c r="R30" s="54">
        <f>IF(($H30      =0),0,((($J30      -$H30      )/$H30      )*100))</f>
        <v>0</v>
      </c>
      <c r="S30" s="55">
        <f>IF(($I30      =0),0,((($K30      -$I30      )/$I30      )*100))</f>
        <v>0</v>
      </c>
      <c r="T30" s="54">
        <f>IF(($E30      =0),0,(($P30      /$E30      )*100))</f>
        <v>0</v>
      </c>
      <c r="U30" s="56">
        <f>IF(($E30      =0),0,(($Q30      /$E30      )*100))</f>
        <v>0</v>
      </c>
      <c r="V30" s="109" t="s">
        <v>36</v>
      </c>
      <c r="W30" s="110" t="s">
        <v>36</v>
      </c>
    </row>
    <row r="31" spans="1:23" ht="13" customHeight="1" x14ac:dyDescent="0.3">
      <c r="A31" s="53" t="s">
        <v>57</v>
      </c>
      <c r="B31" s="108"/>
      <c r="C31" s="108"/>
      <c r="D31" s="108"/>
      <c r="E31" s="108">
        <f>$B31      +$C31      +$D31</f>
        <v>0</v>
      </c>
      <c r="F31" s="109">
        <v>0</v>
      </c>
      <c r="G31" s="110">
        <v>0</v>
      </c>
      <c r="H31" s="109"/>
      <c r="I31" s="110"/>
      <c r="J31" s="109"/>
      <c r="K31" s="110"/>
      <c r="L31" s="109"/>
      <c r="M31" s="110"/>
      <c r="N31" s="109"/>
      <c r="O31" s="110"/>
      <c r="P31" s="109">
        <f>$H31      +$J31      +$L31      +$N31</f>
        <v>0</v>
      </c>
      <c r="Q31" s="110">
        <f>$I31      +$K31      +$M31      +$O31</f>
        <v>0</v>
      </c>
      <c r="R31" s="54">
        <f>IF(($H31      =0),0,((($J31      -$H31      )/$H31      )*100))</f>
        <v>0</v>
      </c>
      <c r="S31" s="55">
        <f>IF(($I31      =0),0,((($K31      -$I31      )/$I31      )*100))</f>
        <v>0</v>
      </c>
      <c r="T31" s="54">
        <f>IF(($E31      =0),0,(($P31      /$E31      )*100))</f>
        <v>0</v>
      </c>
      <c r="U31" s="56">
        <f>IF(($E31      =0),0,(($Q31      /$E31      )*100))</f>
        <v>0</v>
      </c>
      <c r="V31" s="109" t="s">
        <v>36</v>
      </c>
      <c r="W31" s="110" t="s">
        <v>36</v>
      </c>
    </row>
    <row r="32" spans="1:23" ht="13" customHeight="1" x14ac:dyDescent="0.3">
      <c r="A32" s="57" t="s">
        <v>44</v>
      </c>
      <c r="B32" s="111">
        <f>SUM(B28:B31)</f>
        <v>0</v>
      </c>
      <c r="C32" s="111">
        <f>SUM(C28:C31)</f>
        <v>0</v>
      </c>
      <c r="D32" s="111"/>
      <c r="E32" s="111">
        <f>$B32      +$C32      +$D32</f>
        <v>0</v>
      </c>
      <c r="F32" s="112">
        <f t="shared" ref="F32:O32" si="16">SUM(F28:F31)</f>
        <v>0</v>
      </c>
      <c r="G32" s="113">
        <f t="shared" si="16"/>
        <v>0</v>
      </c>
      <c r="H32" s="112">
        <f t="shared" si="16"/>
        <v>0</v>
      </c>
      <c r="I32" s="113">
        <f t="shared" si="16"/>
        <v>0</v>
      </c>
      <c r="J32" s="112">
        <f t="shared" si="16"/>
        <v>0</v>
      </c>
      <c r="K32" s="113">
        <f t="shared" si="16"/>
        <v>0</v>
      </c>
      <c r="L32" s="112">
        <f t="shared" si="16"/>
        <v>0</v>
      </c>
      <c r="M32" s="113">
        <f t="shared" si="16"/>
        <v>0</v>
      </c>
      <c r="N32" s="112">
        <f t="shared" si="16"/>
        <v>0</v>
      </c>
      <c r="O32" s="113">
        <f t="shared" si="16"/>
        <v>0</v>
      </c>
      <c r="P32" s="112">
        <f>$H32      +$J32      +$L32      +$N32</f>
        <v>0</v>
      </c>
      <c r="Q32" s="113">
        <f>$I32      +$K32      +$M32      +$O32</f>
        <v>0</v>
      </c>
      <c r="R32" s="58">
        <f>IF(($H32      =0),0,((($J32      -$H32      )/$H32      )*100))</f>
        <v>0</v>
      </c>
      <c r="S32" s="59">
        <f>IF(($I32      =0),0,((($K32      -$I32      )/$I32      )*100))</f>
        <v>0</v>
      </c>
      <c r="T32" s="58">
        <f>IF($E32   =0,0,($P32   /$E32   )*100)</f>
        <v>0</v>
      </c>
      <c r="U32" s="60">
        <f>IF($E32   =0,0,($Q32   /$E32   )*100)</f>
        <v>0</v>
      </c>
      <c r="V32" s="112" t="s">
        <v>36</v>
      </c>
      <c r="W32" s="113" t="s">
        <v>36</v>
      </c>
    </row>
    <row r="33" spans="1:23" ht="13" customHeight="1" x14ac:dyDescent="0.3">
      <c r="A33" s="46" t="s">
        <v>58</v>
      </c>
      <c r="B33" s="114" t="s">
        <v>1</v>
      </c>
      <c r="C33" s="114"/>
      <c r="D33" s="114"/>
      <c r="E33" s="114"/>
      <c r="F33" s="115"/>
      <c r="G33" s="116"/>
      <c r="H33" s="115"/>
      <c r="I33" s="116"/>
      <c r="J33" s="115"/>
      <c r="K33" s="116"/>
      <c r="L33" s="115"/>
      <c r="M33" s="116"/>
      <c r="N33" s="115"/>
      <c r="O33" s="116"/>
      <c r="P33" s="115"/>
      <c r="Q33" s="116"/>
      <c r="R33" s="50"/>
      <c r="S33" s="51"/>
      <c r="T33" s="50"/>
      <c r="U33" s="52"/>
      <c r="V33" s="115"/>
      <c r="W33" s="116"/>
    </row>
    <row r="34" spans="1:23" ht="13" customHeight="1" x14ac:dyDescent="0.3">
      <c r="A34" s="53" t="s">
        <v>59</v>
      </c>
      <c r="B34" s="108">
        <v>2081000</v>
      </c>
      <c r="C34" s="108"/>
      <c r="D34" s="108"/>
      <c r="E34" s="108">
        <f>$B34      +$C34      +$D34</f>
        <v>2081000</v>
      </c>
      <c r="F34" s="109">
        <v>2081000</v>
      </c>
      <c r="G34" s="110">
        <v>1456000</v>
      </c>
      <c r="H34" s="109">
        <v>520000</v>
      </c>
      <c r="I34" s="110">
        <v>544741</v>
      </c>
      <c r="J34" s="109">
        <v>624000</v>
      </c>
      <c r="K34" s="110">
        <v>925565</v>
      </c>
      <c r="L34" s="109"/>
      <c r="M34" s="110"/>
      <c r="N34" s="109"/>
      <c r="O34" s="110"/>
      <c r="P34" s="109">
        <f>$H34      +$J34      +$L34      +$N34</f>
        <v>1144000</v>
      </c>
      <c r="Q34" s="110">
        <f>$I34      +$K34      +$M34      +$O34</f>
        <v>1470306</v>
      </c>
      <c r="R34" s="54">
        <f>IF(($H34      =0),0,((($J34      -$H34      )/$H34      )*100))</f>
        <v>20</v>
      </c>
      <c r="S34" s="55">
        <f>IF(($I34      =0),0,((($K34      -$I34      )/$I34      )*100))</f>
        <v>69.90918620041451</v>
      </c>
      <c r="T34" s="54">
        <f>IF(($E34      =0),0,(($P34      /$E34      )*100))</f>
        <v>54.973570398846704</v>
      </c>
      <c r="U34" s="56">
        <f>IF(($E34      =0),0,(($Q34      /$E34      )*100))</f>
        <v>70.653820278712161</v>
      </c>
      <c r="V34" s="109" t="s">
        <v>36</v>
      </c>
      <c r="W34" s="110" t="s">
        <v>36</v>
      </c>
    </row>
    <row r="35" spans="1:23" ht="13" customHeight="1" x14ac:dyDescent="0.3">
      <c r="A35" s="57" t="s">
        <v>44</v>
      </c>
      <c r="B35" s="111">
        <f>B34</f>
        <v>2081000</v>
      </c>
      <c r="C35" s="111">
        <f>C34</f>
        <v>0</v>
      </c>
      <c r="D35" s="111"/>
      <c r="E35" s="111">
        <f>$B35      +$C35      +$D35</f>
        <v>2081000</v>
      </c>
      <c r="F35" s="112">
        <f t="shared" ref="F35:O35" si="17">F34</f>
        <v>2081000</v>
      </c>
      <c r="G35" s="113">
        <f t="shared" si="17"/>
        <v>1456000</v>
      </c>
      <c r="H35" s="112">
        <f t="shared" si="17"/>
        <v>520000</v>
      </c>
      <c r="I35" s="113">
        <f t="shared" si="17"/>
        <v>544741</v>
      </c>
      <c r="J35" s="112">
        <f t="shared" si="17"/>
        <v>624000</v>
      </c>
      <c r="K35" s="113">
        <f t="shared" si="17"/>
        <v>925565</v>
      </c>
      <c r="L35" s="112">
        <f t="shared" si="17"/>
        <v>0</v>
      </c>
      <c r="M35" s="113">
        <f t="shared" si="17"/>
        <v>0</v>
      </c>
      <c r="N35" s="112">
        <f t="shared" si="17"/>
        <v>0</v>
      </c>
      <c r="O35" s="113">
        <f t="shared" si="17"/>
        <v>0</v>
      </c>
      <c r="P35" s="112">
        <f>$H35      +$J35      +$L35      +$N35</f>
        <v>1144000</v>
      </c>
      <c r="Q35" s="113">
        <f>$I35      +$K35      +$M35      +$O35</f>
        <v>1470306</v>
      </c>
      <c r="R35" s="58">
        <f>IF(($H35      =0),0,((($J35      -$H35      )/$H35      )*100))</f>
        <v>20</v>
      </c>
      <c r="S35" s="59">
        <f>IF(($I35      =0),0,((($K35      -$I35      )/$I35      )*100))</f>
        <v>69.90918620041451</v>
      </c>
      <c r="T35" s="58">
        <f>IF($E35   =0,0,($P35   /$E35   )*100)</f>
        <v>54.973570398846704</v>
      </c>
      <c r="U35" s="60">
        <f>IF($E35   =0,0,($Q35   /$E35   )*100)</f>
        <v>70.653820278712161</v>
      </c>
      <c r="V35" s="112" t="s">
        <v>36</v>
      </c>
      <c r="W35" s="113" t="s">
        <v>36</v>
      </c>
    </row>
    <row r="36" spans="1:23" ht="13" customHeight="1" x14ac:dyDescent="0.3">
      <c r="A36" s="46" t="s">
        <v>60</v>
      </c>
      <c r="B36" s="114" t="s">
        <v>1</v>
      </c>
      <c r="C36" s="114"/>
      <c r="D36" s="114"/>
      <c r="E36" s="114"/>
      <c r="F36" s="115"/>
      <c r="G36" s="116"/>
      <c r="H36" s="115"/>
      <c r="I36" s="116"/>
      <c r="J36" s="115"/>
      <c r="K36" s="116"/>
      <c r="L36" s="115"/>
      <c r="M36" s="116"/>
      <c r="N36" s="115"/>
      <c r="O36" s="116"/>
      <c r="P36" s="115"/>
      <c r="Q36" s="116"/>
      <c r="R36" s="50"/>
      <c r="S36" s="51"/>
      <c r="T36" s="50"/>
      <c r="U36" s="52"/>
      <c r="V36" s="115"/>
      <c r="W36" s="116"/>
    </row>
    <row r="37" spans="1:23" ht="13" customHeight="1" x14ac:dyDescent="0.3">
      <c r="A37" s="53" t="s">
        <v>61</v>
      </c>
      <c r="B37" s="108">
        <v>5440000</v>
      </c>
      <c r="C37" s="108"/>
      <c r="D37" s="108"/>
      <c r="E37" s="108">
        <f t="shared" ref="E37:E42" si="18">$B37      +$C37      +$D37</f>
        <v>5440000</v>
      </c>
      <c r="F37" s="109">
        <v>5440000</v>
      </c>
      <c r="G37" s="110">
        <v>2992000</v>
      </c>
      <c r="H37" s="109">
        <v>522000</v>
      </c>
      <c r="I37" s="110">
        <v>488197</v>
      </c>
      <c r="J37" s="109">
        <v>2470000</v>
      </c>
      <c r="K37" s="110">
        <v>3747226</v>
      </c>
      <c r="L37" s="109"/>
      <c r="M37" s="110"/>
      <c r="N37" s="109"/>
      <c r="O37" s="110"/>
      <c r="P37" s="109">
        <f t="shared" ref="P37:P42" si="19">$H37      +$J37      +$L37      +$N37</f>
        <v>2992000</v>
      </c>
      <c r="Q37" s="110">
        <f t="shared" ref="Q37:Q42" si="20">$I37      +$K37      +$M37      +$O37</f>
        <v>4235423</v>
      </c>
      <c r="R37" s="54">
        <f t="shared" ref="R37:R42" si="21">IF(($H37      =0),0,((($J37      -$H37      )/$H37      )*100))</f>
        <v>373.18007662835248</v>
      </c>
      <c r="S37" s="55">
        <f t="shared" ref="S37:S42" si="22">IF(($I37      =0),0,((($K37      -$I37      )/$I37      )*100))</f>
        <v>667.56432341861989</v>
      </c>
      <c r="T37" s="54">
        <f t="shared" ref="T37:T41" si="23">IF(($E37      =0),0,(($P37      /$E37      )*100))</f>
        <v>55.000000000000007</v>
      </c>
      <c r="U37" s="56">
        <f t="shared" ref="U37:U41" si="24">IF(($E37      =0),0,(($Q37      /$E37      )*100))</f>
        <v>77.85704044117648</v>
      </c>
      <c r="V37" s="109" t="s">
        <v>36</v>
      </c>
      <c r="W37" s="110" t="s">
        <v>36</v>
      </c>
    </row>
    <row r="38" spans="1:23" ht="13" customHeight="1" x14ac:dyDescent="0.3">
      <c r="A38" s="53" t="s">
        <v>62</v>
      </c>
      <c r="B38" s="108">
        <v>459000</v>
      </c>
      <c r="C38" s="108"/>
      <c r="D38" s="108"/>
      <c r="E38" s="108">
        <f t="shared" si="18"/>
        <v>459000</v>
      </c>
      <c r="F38" s="109">
        <v>417000</v>
      </c>
      <c r="G38" s="110">
        <v>0</v>
      </c>
      <c r="H38" s="109"/>
      <c r="I38" s="110"/>
      <c r="J38" s="109"/>
      <c r="K38" s="110"/>
      <c r="L38" s="109"/>
      <c r="M38" s="110"/>
      <c r="N38" s="109"/>
      <c r="O38" s="110"/>
      <c r="P38" s="109">
        <f t="shared" si="19"/>
        <v>0</v>
      </c>
      <c r="Q38" s="110">
        <f t="shared" si="20"/>
        <v>0</v>
      </c>
      <c r="R38" s="54">
        <f t="shared" si="21"/>
        <v>0</v>
      </c>
      <c r="S38" s="55">
        <f t="shared" si="22"/>
        <v>0</v>
      </c>
      <c r="T38" s="54">
        <f t="shared" si="23"/>
        <v>0</v>
      </c>
      <c r="U38" s="56">
        <f t="shared" si="24"/>
        <v>0</v>
      </c>
      <c r="V38" s="109" t="s">
        <v>36</v>
      </c>
      <c r="W38" s="110" t="s">
        <v>36</v>
      </c>
    </row>
    <row r="39" spans="1:23" ht="13" hidden="1" customHeight="1" x14ac:dyDescent="0.3">
      <c r="A39" s="53" t="s">
        <v>63</v>
      </c>
      <c r="B39" s="108"/>
      <c r="C39" s="108"/>
      <c r="D39" s="108"/>
      <c r="E39" s="108">
        <f t="shared" si="18"/>
        <v>0</v>
      </c>
      <c r="F39" s="109" t="s">
        <v>36</v>
      </c>
      <c r="G39" s="110" t="s">
        <v>36</v>
      </c>
      <c r="H39" s="109"/>
      <c r="I39" s="110"/>
      <c r="J39" s="109"/>
      <c r="K39" s="110"/>
      <c r="L39" s="109"/>
      <c r="M39" s="110"/>
      <c r="N39" s="109"/>
      <c r="O39" s="110"/>
      <c r="P39" s="109">
        <f t="shared" si="19"/>
        <v>0</v>
      </c>
      <c r="Q39" s="110">
        <f t="shared" si="20"/>
        <v>0</v>
      </c>
      <c r="R39" s="54">
        <f t="shared" si="21"/>
        <v>0</v>
      </c>
      <c r="S39" s="55">
        <f t="shared" si="22"/>
        <v>0</v>
      </c>
      <c r="T39" s="54">
        <f t="shared" si="23"/>
        <v>0</v>
      </c>
      <c r="U39" s="56">
        <f t="shared" si="24"/>
        <v>0</v>
      </c>
      <c r="V39" s="109" t="s">
        <v>36</v>
      </c>
      <c r="W39" s="110" t="s">
        <v>36</v>
      </c>
    </row>
    <row r="40" spans="1:23" ht="13" customHeight="1" x14ac:dyDescent="0.3">
      <c r="A40" s="53" t="s">
        <v>64</v>
      </c>
      <c r="B40" s="108"/>
      <c r="C40" s="108"/>
      <c r="D40" s="108"/>
      <c r="E40" s="108">
        <f t="shared" si="18"/>
        <v>0</v>
      </c>
      <c r="F40" s="109">
        <v>0</v>
      </c>
      <c r="G40" s="110">
        <v>0</v>
      </c>
      <c r="H40" s="109"/>
      <c r="I40" s="110"/>
      <c r="J40" s="109"/>
      <c r="K40" s="110"/>
      <c r="L40" s="109"/>
      <c r="M40" s="110"/>
      <c r="N40" s="109"/>
      <c r="O40" s="110"/>
      <c r="P40" s="109">
        <f t="shared" si="19"/>
        <v>0</v>
      </c>
      <c r="Q40" s="110">
        <f t="shared" si="20"/>
        <v>0</v>
      </c>
      <c r="R40" s="54">
        <f t="shared" si="21"/>
        <v>0</v>
      </c>
      <c r="S40" s="55">
        <f t="shared" si="22"/>
        <v>0</v>
      </c>
      <c r="T40" s="54">
        <f t="shared" si="23"/>
        <v>0</v>
      </c>
      <c r="U40" s="56">
        <f t="shared" si="24"/>
        <v>0</v>
      </c>
      <c r="V40" s="109" t="s">
        <v>36</v>
      </c>
      <c r="W40" s="110" t="s">
        <v>36</v>
      </c>
    </row>
    <row r="41" spans="1:23" ht="13" customHeight="1" x14ac:dyDescent="0.3">
      <c r="A41" s="53" t="s">
        <v>65</v>
      </c>
      <c r="B41" s="108"/>
      <c r="C41" s="108"/>
      <c r="D41" s="108"/>
      <c r="E41" s="108">
        <f t="shared" si="18"/>
        <v>0</v>
      </c>
      <c r="F41" s="109" t="s">
        <v>36</v>
      </c>
      <c r="G41" s="110" t="s">
        <v>36</v>
      </c>
      <c r="H41" s="109"/>
      <c r="I41" s="110"/>
      <c r="J41" s="109"/>
      <c r="K41" s="110"/>
      <c r="L41" s="109"/>
      <c r="M41" s="110"/>
      <c r="N41" s="109"/>
      <c r="O41" s="110"/>
      <c r="P41" s="109">
        <f t="shared" si="19"/>
        <v>0</v>
      </c>
      <c r="Q41" s="110">
        <f t="shared" si="20"/>
        <v>0</v>
      </c>
      <c r="R41" s="54">
        <f t="shared" si="21"/>
        <v>0</v>
      </c>
      <c r="S41" s="55">
        <f t="shared" si="22"/>
        <v>0</v>
      </c>
      <c r="T41" s="54">
        <f t="shared" si="23"/>
        <v>0</v>
      </c>
      <c r="U41" s="56">
        <f t="shared" si="24"/>
        <v>0</v>
      </c>
      <c r="V41" s="109" t="s">
        <v>36</v>
      </c>
      <c r="W41" s="110" t="s">
        <v>36</v>
      </c>
    </row>
    <row r="42" spans="1:23" ht="13" customHeight="1" x14ac:dyDescent="0.3">
      <c r="A42" s="57" t="s">
        <v>44</v>
      </c>
      <c r="B42" s="111">
        <f>SUM(B37:B41)</f>
        <v>5899000</v>
      </c>
      <c r="C42" s="111">
        <f>SUM(C37:C41)</f>
        <v>0</v>
      </c>
      <c r="D42" s="111"/>
      <c r="E42" s="111">
        <f t="shared" si="18"/>
        <v>5899000</v>
      </c>
      <c r="F42" s="112">
        <f t="shared" ref="F42:O42" si="25">SUM(F37:F41)</f>
        <v>5857000</v>
      </c>
      <c r="G42" s="113">
        <f t="shared" si="25"/>
        <v>2992000</v>
      </c>
      <c r="H42" s="112">
        <f t="shared" si="25"/>
        <v>522000</v>
      </c>
      <c r="I42" s="113">
        <f t="shared" si="25"/>
        <v>488197</v>
      </c>
      <c r="J42" s="112">
        <f t="shared" si="25"/>
        <v>2470000</v>
      </c>
      <c r="K42" s="113">
        <f t="shared" si="25"/>
        <v>3747226</v>
      </c>
      <c r="L42" s="112">
        <f t="shared" si="25"/>
        <v>0</v>
      </c>
      <c r="M42" s="113">
        <f t="shared" si="25"/>
        <v>0</v>
      </c>
      <c r="N42" s="112">
        <f t="shared" si="25"/>
        <v>0</v>
      </c>
      <c r="O42" s="113">
        <f t="shared" si="25"/>
        <v>0</v>
      </c>
      <c r="P42" s="112">
        <f t="shared" si="19"/>
        <v>2992000</v>
      </c>
      <c r="Q42" s="113">
        <f t="shared" si="20"/>
        <v>4235423</v>
      </c>
      <c r="R42" s="58">
        <f t="shared" si="21"/>
        <v>373.18007662835248</v>
      </c>
      <c r="S42" s="59">
        <f t="shared" si="22"/>
        <v>667.56432341861989</v>
      </c>
      <c r="T42" s="58">
        <f>IF((+$E37+$E40) =0,0,(P42   /(+$E37+$E40) )*100)</f>
        <v>55.000000000000007</v>
      </c>
      <c r="U42" s="60">
        <f>IF((+$E37+$E40) =0,0,(Q42   /(+$E37+$E40) )*100)</f>
        <v>77.85704044117648</v>
      </c>
      <c r="V42" s="112" t="s">
        <v>36</v>
      </c>
      <c r="W42" s="113" t="s">
        <v>36</v>
      </c>
    </row>
    <row r="43" spans="1:23" ht="13" customHeight="1" x14ac:dyDescent="0.3">
      <c r="A43" s="46" t="s">
        <v>66</v>
      </c>
      <c r="B43" s="114" t="s">
        <v>1</v>
      </c>
      <c r="C43" s="114"/>
      <c r="D43" s="114"/>
      <c r="E43" s="114"/>
      <c r="F43" s="115"/>
      <c r="G43" s="116"/>
      <c r="H43" s="115"/>
      <c r="I43" s="116"/>
      <c r="J43" s="115"/>
      <c r="K43" s="116"/>
      <c r="L43" s="115"/>
      <c r="M43" s="116"/>
      <c r="N43" s="115"/>
      <c r="O43" s="116"/>
      <c r="P43" s="115"/>
      <c r="Q43" s="116"/>
      <c r="R43" s="50"/>
      <c r="S43" s="51"/>
      <c r="T43" s="50"/>
      <c r="U43" s="52"/>
      <c r="V43" s="115"/>
      <c r="W43" s="116"/>
    </row>
    <row r="44" spans="1:23" ht="13" hidden="1" customHeight="1" x14ac:dyDescent="0.3">
      <c r="A44" s="53" t="s">
        <v>67</v>
      </c>
      <c r="B44" s="108"/>
      <c r="C44" s="108"/>
      <c r="D44" s="108"/>
      <c r="E44" s="108">
        <f t="shared" ref="E44:E55" si="26">$B44      +$C44      +$D44</f>
        <v>0</v>
      </c>
      <c r="F44" s="109" t="s">
        <v>36</v>
      </c>
      <c r="G44" s="110" t="s">
        <v>36</v>
      </c>
      <c r="H44" s="109"/>
      <c r="I44" s="110"/>
      <c r="J44" s="109"/>
      <c r="K44" s="110"/>
      <c r="L44" s="109"/>
      <c r="M44" s="110"/>
      <c r="N44" s="109"/>
      <c r="O44" s="110"/>
      <c r="P44" s="109">
        <f t="shared" ref="P44:P55" si="27">$H44      +$J44      +$L44      +$N44</f>
        <v>0</v>
      </c>
      <c r="Q44" s="110">
        <f t="shared" ref="Q44:Q55" si="28">$I44      +$K44      +$M44      +$O44</f>
        <v>0</v>
      </c>
      <c r="R44" s="54">
        <f t="shared" ref="R44:R55" si="29">IF(($H44      =0),0,((($J44      -$H44      )/$H44      )*100))</f>
        <v>0</v>
      </c>
      <c r="S44" s="55">
        <f t="shared" ref="S44:S55" si="30">IF(($I44      =0),0,((($K44      -$I44      )/$I44      )*100))</f>
        <v>0</v>
      </c>
      <c r="T44" s="54">
        <f t="shared" ref="T44:T54" si="31">IF(($E44      =0),0,(($P44      /$E44      )*100))</f>
        <v>0</v>
      </c>
      <c r="U44" s="56">
        <f t="shared" ref="U44:U54" si="32">IF(($E44      =0),0,(($Q44      /$E44      )*100))</f>
        <v>0</v>
      </c>
      <c r="V44" s="109" t="s">
        <v>36</v>
      </c>
      <c r="W44" s="110" t="s">
        <v>36</v>
      </c>
    </row>
    <row r="45" spans="1:23" ht="13" customHeight="1" x14ac:dyDescent="0.3">
      <c r="A45" s="53" t="s">
        <v>68</v>
      </c>
      <c r="B45" s="108"/>
      <c r="C45" s="108"/>
      <c r="D45" s="108"/>
      <c r="E45" s="108">
        <f t="shared" si="26"/>
        <v>0</v>
      </c>
      <c r="F45" s="109">
        <v>0</v>
      </c>
      <c r="G45" s="110">
        <v>0</v>
      </c>
      <c r="H45" s="109"/>
      <c r="I45" s="110"/>
      <c r="J45" s="109"/>
      <c r="K45" s="110"/>
      <c r="L45" s="109"/>
      <c r="M45" s="110"/>
      <c r="N45" s="109"/>
      <c r="O45" s="110"/>
      <c r="P45" s="109">
        <f t="shared" si="27"/>
        <v>0</v>
      </c>
      <c r="Q45" s="110">
        <f t="shared" si="28"/>
        <v>0</v>
      </c>
      <c r="R45" s="54">
        <f t="shared" si="29"/>
        <v>0</v>
      </c>
      <c r="S45" s="55">
        <f t="shared" si="30"/>
        <v>0</v>
      </c>
      <c r="T45" s="54">
        <f t="shared" si="31"/>
        <v>0</v>
      </c>
      <c r="U45" s="56">
        <f t="shared" si="32"/>
        <v>0</v>
      </c>
      <c r="V45" s="109" t="s">
        <v>36</v>
      </c>
      <c r="W45" s="110" t="s">
        <v>36</v>
      </c>
    </row>
    <row r="46" spans="1:23" ht="13" customHeight="1" x14ac:dyDescent="0.3">
      <c r="A46" s="53" t="s">
        <v>69</v>
      </c>
      <c r="B46" s="108"/>
      <c r="C46" s="108"/>
      <c r="D46" s="108"/>
      <c r="E46" s="108">
        <f t="shared" si="26"/>
        <v>0</v>
      </c>
      <c r="F46" s="109">
        <v>0</v>
      </c>
      <c r="G46" s="110">
        <v>0</v>
      </c>
      <c r="H46" s="109"/>
      <c r="I46" s="110"/>
      <c r="J46" s="109"/>
      <c r="K46" s="110"/>
      <c r="L46" s="109"/>
      <c r="M46" s="110"/>
      <c r="N46" s="109"/>
      <c r="O46" s="110"/>
      <c r="P46" s="109">
        <f t="shared" si="27"/>
        <v>0</v>
      </c>
      <c r="Q46" s="110">
        <f t="shared" si="28"/>
        <v>0</v>
      </c>
      <c r="R46" s="54">
        <f t="shared" si="29"/>
        <v>0</v>
      </c>
      <c r="S46" s="55">
        <f t="shared" si="30"/>
        <v>0</v>
      </c>
      <c r="T46" s="54">
        <f t="shared" si="31"/>
        <v>0</v>
      </c>
      <c r="U46" s="56">
        <f t="shared" si="32"/>
        <v>0</v>
      </c>
      <c r="V46" s="109" t="s">
        <v>36</v>
      </c>
      <c r="W46" s="110" t="s">
        <v>36</v>
      </c>
    </row>
    <row r="47" spans="1:23" ht="13" hidden="1" customHeight="1" x14ac:dyDescent="0.3">
      <c r="A47" s="53" t="s">
        <v>70</v>
      </c>
      <c r="B47" s="108"/>
      <c r="C47" s="108"/>
      <c r="D47" s="108"/>
      <c r="E47" s="108">
        <f t="shared" si="26"/>
        <v>0</v>
      </c>
      <c r="F47" s="109" t="s">
        <v>36</v>
      </c>
      <c r="G47" s="110" t="s">
        <v>36</v>
      </c>
      <c r="H47" s="109"/>
      <c r="I47" s="110"/>
      <c r="J47" s="109"/>
      <c r="K47" s="110"/>
      <c r="L47" s="109"/>
      <c r="M47" s="110"/>
      <c r="N47" s="109"/>
      <c r="O47" s="110"/>
      <c r="P47" s="109">
        <f t="shared" si="27"/>
        <v>0</v>
      </c>
      <c r="Q47" s="110">
        <f t="shared" si="28"/>
        <v>0</v>
      </c>
      <c r="R47" s="54">
        <f t="shared" si="29"/>
        <v>0</v>
      </c>
      <c r="S47" s="55">
        <f t="shared" si="30"/>
        <v>0</v>
      </c>
      <c r="T47" s="54">
        <f t="shared" si="31"/>
        <v>0</v>
      </c>
      <c r="U47" s="56">
        <f t="shared" si="32"/>
        <v>0</v>
      </c>
      <c r="V47" s="109" t="s">
        <v>36</v>
      </c>
      <c r="W47" s="110" t="s">
        <v>36</v>
      </c>
    </row>
    <row r="48" spans="1:23" ht="13" hidden="1" customHeight="1" x14ac:dyDescent="0.3">
      <c r="A48" s="53" t="s">
        <v>71</v>
      </c>
      <c r="B48" s="108"/>
      <c r="C48" s="108"/>
      <c r="D48" s="108"/>
      <c r="E48" s="108">
        <f t="shared" si="26"/>
        <v>0</v>
      </c>
      <c r="F48" s="109" t="s">
        <v>36</v>
      </c>
      <c r="G48" s="110" t="s">
        <v>36</v>
      </c>
      <c r="H48" s="109"/>
      <c r="I48" s="110"/>
      <c r="J48" s="109"/>
      <c r="K48" s="110"/>
      <c r="L48" s="109"/>
      <c r="M48" s="110"/>
      <c r="N48" s="109"/>
      <c r="O48" s="110"/>
      <c r="P48" s="109">
        <f t="shared" si="27"/>
        <v>0</v>
      </c>
      <c r="Q48" s="110">
        <f t="shared" si="28"/>
        <v>0</v>
      </c>
      <c r="R48" s="54">
        <f t="shared" si="29"/>
        <v>0</v>
      </c>
      <c r="S48" s="55">
        <f t="shared" si="30"/>
        <v>0</v>
      </c>
      <c r="T48" s="54">
        <f t="shared" si="31"/>
        <v>0</v>
      </c>
      <c r="U48" s="56">
        <f t="shared" si="32"/>
        <v>0</v>
      </c>
      <c r="V48" s="109" t="s">
        <v>36</v>
      </c>
      <c r="W48" s="110" t="s">
        <v>36</v>
      </c>
    </row>
    <row r="49" spans="1:23" ht="13" hidden="1" customHeight="1" x14ac:dyDescent="0.3">
      <c r="A49" s="53" t="s">
        <v>72</v>
      </c>
      <c r="B49" s="108"/>
      <c r="C49" s="108"/>
      <c r="D49" s="108"/>
      <c r="E49" s="108">
        <f t="shared" si="26"/>
        <v>0</v>
      </c>
      <c r="F49" s="109" t="s">
        <v>36</v>
      </c>
      <c r="G49" s="110" t="s">
        <v>36</v>
      </c>
      <c r="H49" s="109"/>
      <c r="I49" s="110"/>
      <c r="J49" s="109"/>
      <c r="K49" s="110"/>
      <c r="L49" s="109"/>
      <c r="M49" s="110"/>
      <c r="N49" s="109"/>
      <c r="O49" s="110"/>
      <c r="P49" s="109">
        <f t="shared" si="27"/>
        <v>0</v>
      </c>
      <c r="Q49" s="110">
        <f t="shared" si="28"/>
        <v>0</v>
      </c>
      <c r="R49" s="54">
        <f t="shared" si="29"/>
        <v>0</v>
      </c>
      <c r="S49" s="55">
        <f t="shared" si="30"/>
        <v>0</v>
      </c>
      <c r="T49" s="54">
        <f t="shared" si="31"/>
        <v>0</v>
      </c>
      <c r="U49" s="56">
        <f t="shared" si="32"/>
        <v>0</v>
      </c>
      <c r="V49" s="109" t="s">
        <v>36</v>
      </c>
      <c r="W49" s="110" t="s">
        <v>36</v>
      </c>
    </row>
    <row r="50" spans="1:23" ht="13" hidden="1" customHeight="1" x14ac:dyDescent="0.3">
      <c r="A50" s="53" t="s">
        <v>73</v>
      </c>
      <c r="B50" s="108"/>
      <c r="C50" s="108"/>
      <c r="D50" s="108"/>
      <c r="E50" s="108">
        <f t="shared" si="26"/>
        <v>0</v>
      </c>
      <c r="F50" s="109" t="s">
        <v>36</v>
      </c>
      <c r="G50" s="110" t="s">
        <v>36</v>
      </c>
      <c r="H50" s="109"/>
      <c r="I50" s="110"/>
      <c r="J50" s="109"/>
      <c r="K50" s="110"/>
      <c r="L50" s="109"/>
      <c r="M50" s="110"/>
      <c r="N50" s="109"/>
      <c r="O50" s="110"/>
      <c r="P50" s="109">
        <f t="shared" si="27"/>
        <v>0</v>
      </c>
      <c r="Q50" s="110">
        <f t="shared" si="28"/>
        <v>0</v>
      </c>
      <c r="R50" s="54">
        <f t="shared" si="29"/>
        <v>0</v>
      </c>
      <c r="S50" s="55">
        <f t="shared" si="30"/>
        <v>0</v>
      </c>
      <c r="T50" s="54">
        <f t="shared" si="31"/>
        <v>0</v>
      </c>
      <c r="U50" s="56">
        <f t="shared" si="32"/>
        <v>0</v>
      </c>
      <c r="V50" s="109" t="s">
        <v>36</v>
      </c>
      <c r="W50" s="110" t="s">
        <v>36</v>
      </c>
    </row>
    <row r="51" spans="1:23" ht="13" hidden="1" customHeight="1" x14ac:dyDescent="0.3">
      <c r="A51" s="53" t="s">
        <v>74</v>
      </c>
      <c r="B51" s="108"/>
      <c r="C51" s="108"/>
      <c r="D51" s="108"/>
      <c r="E51" s="108">
        <f t="shared" si="26"/>
        <v>0</v>
      </c>
      <c r="F51" s="109" t="s">
        <v>36</v>
      </c>
      <c r="G51" s="110" t="s">
        <v>36</v>
      </c>
      <c r="H51" s="109"/>
      <c r="I51" s="110"/>
      <c r="J51" s="109"/>
      <c r="K51" s="110"/>
      <c r="L51" s="109"/>
      <c r="M51" s="110"/>
      <c r="N51" s="109"/>
      <c r="O51" s="110"/>
      <c r="P51" s="109">
        <f t="shared" si="27"/>
        <v>0</v>
      </c>
      <c r="Q51" s="110">
        <f t="shared" si="28"/>
        <v>0</v>
      </c>
      <c r="R51" s="54">
        <f t="shared" si="29"/>
        <v>0</v>
      </c>
      <c r="S51" s="55">
        <f t="shared" si="30"/>
        <v>0</v>
      </c>
      <c r="T51" s="54">
        <f t="shared" si="31"/>
        <v>0</v>
      </c>
      <c r="U51" s="56">
        <f t="shared" si="32"/>
        <v>0</v>
      </c>
      <c r="V51" s="109" t="s">
        <v>36</v>
      </c>
      <c r="W51" s="110" t="s">
        <v>36</v>
      </c>
    </row>
    <row r="52" spans="1:23" ht="13" hidden="1" customHeight="1" x14ac:dyDescent="0.3">
      <c r="A52" s="53" t="s">
        <v>75</v>
      </c>
      <c r="B52" s="108"/>
      <c r="C52" s="108"/>
      <c r="D52" s="108"/>
      <c r="E52" s="108">
        <f t="shared" si="26"/>
        <v>0</v>
      </c>
      <c r="F52" s="109" t="s">
        <v>36</v>
      </c>
      <c r="G52" s="110" t="s">
        <v>36</v>
      </c>
      <c r="H52" s="109"/>
      <c r="I52" s="110"/>
      <c r="J52" s="109"/>
      <c r="K52" s="110"/>
      <c r="L52" s="109"/>
      <c r="M52" s="110"/>
      <c r="N52" s="109"/>
      <c r="O52" s="110"/>
      <c r="P52" s="109">
        <f t="shared" si="27"/>
        <v>0</v>
      </c>
      <c r="Q52" s="110">
        <f t="shared" si="28"/>
        <v>0</v>
      </c>
      <c r="R52" s="54">
        <f t="shared" si="29"/>
        <v>0</v>
      </c>
      <c r="S52" s="55">
        <f t="shared" si="30"/>
        <v>0</v>
      </c>
      <c r="T52" s="54">
        <f t="shared" si="31"/>
        <v>0</v>
      </c>
      <c r="U52" s="56">
        <f t="shared" si="32"/>
        <v>0</v>
      </c>
      <c r="V52" s="109" t="s">
        <v>36</v>
      </c>
      <c r="W52" s="110" t="s">
        <v>36</v>
      </c>
    </row>
    <row r="53" spans="1:23" ht="13" customHeight="1" x14ac:dyDescent="0.3">
      <c r="A53" s="53" t="s">
        <v>76</v>
      </c>
      <c r="B53" s="108">
        <v>9629000</v>
      </c>
      <c r="C53" s="108"/>
      <c r="D53" s="108"/>
      <c r="E53" s="108">
        <f t="shared" si="26"/>
        <v>9629000</v>
      </c>
      <c r="F53" s="109">
        <v>9629000</v>
      </c>
      <c r="G53" s="110">
        <v>7300000</v>
      </c>
      <c r="H53" s="109">
        <v>1371000</v>
      </c>
      <c r="I53" s="110"/>
      <c r="J53" s="109">
        <v>373000</v>
      </c>
      <c r="K53" s="110">
        <v>2106745</v>
      </c>
      <c r="L53" s="109"/>
      <c r="M53" s="110"/>
      <c r="N53" s="109"/>
      <c r="O53" s="110"/>
      <c r="P53" s="109">
        <f t="shared" si="27"/>
        <v>1744000</v>
      </c>
      <c r="Q53" s="110">
        <f t="shared" si="28"/>
        <v>2106745</v>
      </c>
      <c r="R53" s="54">
        <f t="shared" si="29"/>
        <v>-72.793581327498174</v>
      </c>
      <c r="S53" s="55">
        <f t="shared" si="30"/>
        <v>0</v>
      </c>
      <c r="T53" s="54">
        <f t="shared" si="31"/>
        <v>18.111953473880984</v>
      </c>
      <c r="U53" s="56">
        <f t="shared" si="32"/>
        <v>21.879167099387267</v>
      </c>
      <c r="V53" s="109" t="s">
        <v>36</v>
      </c>
      <c r="W53" s="110" t="s">
        <v>36</v>
      </c>
    </row>
    <row r="54" spans="1:23" ht="13" customHeight="1" x14ac:dyDescent="0.3">
      <c r="A54" s="53" t="s">
        <v>77</v>
      </c>
      <c r="B54" s="108"/>
      <c r="C54" s="108"/>
      <c r="D54" s="108"/>
      <c r="E54" s="108">
        <f t="shared" si="26"/>
        <v>0</v>
      </c>
      <c r="F54" s="109">
        <v>0</v>
      </c>
      <c r="G54" s="110">
        <v>0</v>
      </c>
      <c r="H54" s="109"/>
      <c r="I54" s="110"/>
      <c r="J54" s="109"/>
      <c r="K54" s="110"/>
      <c r="L54" s="109"/>
      <c r="M54" s="110"/>
      <c r="N54" s="109"/>
      <c r="O54" s="110"/>
      <c r="P54" s="109">
        <f t="shared" si="27"/>
        <v>0</v>
      </c>
      <c r="Q54" s="110">
        <f t="shared" si="28"/>
        <v>0</v>
      </c>
      <c r="R54" s="54">
        <f t="shared" si="29"/>
        <v>0</v>
      </c>
      <c r="S54" s="55">
        <f t="shared" si="30"/>
        <v>0</v>
      </c>
      <c r="T54" s="54">
        <f t="shared" si="31"/>
        <v>0</v>
      </c>
      <c r="U54" s="56">
        <f t="shared" si="32"/>
        <v>0</v>
      </c>
      <c r="V54" s="109" t="s">
        <v>36</v>
      </c>
      <c r="W54" s="110" t="s">
        <v>36</v>
      </c>
    </row>
    <row r="55" spans="1:23" ht="13" customHeight="1" x14ac:dyDescent="0.3">
      <c r="A55" s="57" t="s">
        <v>44</v>
      </c>
      <c r="B55" s="111">
        <f>SUM(B44:B54)</f>
        <v>9629000</v>
      </c>
      <c r="C55" s="111">
        <f>SUM(C44:C54)</f>
        <v>0</v>
      </c>
      <c r="D55" s="111"/>
      <c r="E55" s="111">
        <f t="shared" si="26"/>
        <v>9629000</v>
      </c>
      <c r="F55" s="112">
        <f t="shared" ref="F55:O55" si="33">SUM(F44:F54)</f>
        <v>9629000</v>
      </c>
      <c r="G55" s="113">
        <f t="shared" si="33"/>
        <v>7300000</v>
      </c>
      <c r="H55" s="112">
        <f t="shared" si="33"/>
        <v>1371000</v>
      </c>
      <c r="I55" s="113">
        <f t="shared" si="33"/>
        <v>0</v>
      </c>
      <c r="J55" s="112">
        <f t="shared" si="33"/>
        <v>373000</v>
      </c>
      <c r="K55" s="113">
        <f t="shared" si="33"/>
        <v>2106745</v>
      </c>
      <c r="L55" s="112">
        <f t="shared" si="33"/>
        <v>0</v>
      </c>
      <c r="M55" s="113">
        <f t="shared" si="33"/>
        <v>0</v>
      </c>
      <c r="N55" s="112">
        <f t="shared" si="33"/>
        <v>0</v>
      </c>
      <c r="O55" s="113">
        <f t="shared" si="33"/>
        <v>0</v>
      </c>
      <c r="P55" s="112">
        <f t="shared" si="27"/>
        <v>1744000</v>
      </c>
      <c r="Q55" s="113">
        <f t="shared" si="28"/>
        <v>2106745</v>
      </c>
      <c r="R55" s="58">
        <f t="shared" si="29"/>
        <v>-72.793581327498174</v>
      </c>
      <c r="S55" s="59">
        <f t="shared" si="30"/>
        <v>0</v>
      </c>
      <c r="T55" s="58">
        <f>IF((+$E45+$E47+$E49+$E50+$E53) =0,0,(P55   /(+$E45+$E47+$E49+$E50+$E53) )*100)</f>
        <v>18.111953473880984</v>
      </c>
      <c r="U55" s="60">
        <f>IF((+$E45+$E47+$E49+$E50+$E53) =0,0,(Q55   /(+$E45+$E47+$E49+$E50+$E53) )*100)</f>
        <v>21.879167099387267</v>
      </c>
      <c r="V55" s="112" t="s">
        <v>36</v>
      </c>
      <c r="W55" s="113" t="s">
        <v>36</v>
      </c>
    </row>
    <row r="56" spans="1:23" ht="13" customHeight="1" x14ac:dyDescent="0.3">
      <c r="A56" s="46" t="s">
        <v>78</v>
      </c>
      <c r="B56" s="114" t="s">
        <v>1</v>
      </c>
      <c r="C56" s="114"/>
      <c r="D56" s="114"/>
      <c r="E56" s="114"/>
      <c r="F56" s="115"/>
      <c r="G56" s="116"/>
      <c r="H56" s="115"/>
      <c r="I56" s="116"/>
      <c r="J56" s="115"/>
      <c r="K56" s="116"/>
      <c r="L56" s="115"/>
      <c r="M56" s="116"/>
      <c r="N56" s="115"/>
      <c r="O56" s="116"/>
      <c r="P56" s="115"/>
      <c r="Q56" s="116"/>
      <c r="R56" s="50"/>
      <c r="S56" s="51"/>
      <c r="T56" s="50"/>
      <c r="U56" s="52"/>
      <c r="V56" s="115"/>
      <c r="W56" s="116"/>
    </row>
    <row r="57" spans="1:23" ht="13" hidden="1" customHeight="1" x14ac:dyDescent="0.3">
      <c r="A57" s="61" t="s">
        <v>79</v>
      </c>
      <c r="B57" s="108"/>
      <c r="C57" s="108"/>
      <c r="D57" s="108"/>
      <c r="E57" s="108">
        <f>$B57      +$C57      +$D57</f>
        <v>0</v>
      </c>
      <c r="F57" s="109" t="s">
        <v>36</v>
      </c>
      <c r="G57" s="110" t="s">
        <v>36</v>
      </c>
      <c r="H57" s="109"/>
      <c r="I57" s="110"/>
      <c r="J57" s="109"/>
      <c r="K57" s="110"/>
      <c r="L57" s="109"/>
      <c r="M57" s="110"/>
      <c r="N57" s="109"/>
      <c r="O57" s="110"/>
      <c r="P57" s="109">
        <f>$H57      +$J57      +$L57      +$N57</f>
        <v>0</v>
      </c>
      <c r="Q57" s="110">
        <f>$I57      +$K57      +$M57      +$O57</f>
        <v>0</v>
      </c>
      <c r="R57" s="54">
        <f>IF(($H57      =0),0,((($J57      -$H57      )/$H57      )*100))</f>
        <v>0</v>
      </c>
      <c r="S57" s="55">
        <f>IF(($I57      =0),0,((($K57      -$I57      )/$I57      )*100))</f>
        <v>0</v>
      </c>
      <c r="T57" s="54">
        <f>IF(($E57      =0),0,(($P57      /$E57      )*100))</f>
        <v>0</v>
      </c>
      <c r="U57" s="56">
        <f>IF(($E57      =0),0,(($Q57      /$E57      )*100))</f>
        <v>0</v>
      </c>
      <c r="V57" s="109" t="s">
        <v>36</v>
      </c>
      <c r="W57" s="110" t="s">
        <v>36</v>
      </c>
    </row>
    <row r="58" spans="1:23" ht="13" hidden="1" customHeight="1" x14ac:dyDescent="0.3">
      <c r="A58" s="61" t="s">
        <v>80</v>
      </c>
      <c r="B58" s="108"/>
      <c r="C58" s="108"/>
      <c r="D58" s="108"/>
      <c r="E58" s="108">
        <f>$B58      +$C58      +$D58</f>
        <v>0</v>
      </c>
      <c r="F58" s="109" t="s">
        <v>36</v>
      </c>
      <c r="G58" s="110" t="s">
        <v>36</v>
      </c>
      <c r="H58" s="109"/>
      <c r="I58" s="110"/>
      <c r="J58" s="109"/>
      <c r="K58" s="110"/>
      <c r="L58" s="109"/>
      <c r="M58" s="110"/>
      <c r="N58" s="109"/>
      <c r="O58" s="110"/>
      <c r="P58" s="109">
        <f>$H58      +$J58      +$L58      +$N58</f>
        <v>0</v>
      </c>
      <c r="Q58" s="110">
        <f>$I58      +$K58      +$M58      +$O58</f>
        <v>0</v>
      </c>
      <c r="R58" s="54">
        <f>IF(($H58      =0),0,((($J58      -$H58      )/$H58      )*100))</f>
        <v>0</v>
      </c>
      <c r="S58" s="55">
        <f>IF(($I58      =0),0,((($K58      -$I58      )/$I58      )*100))</f>
        <v>0</v>
      </c>
      <c r="T58" s="54">
        <f>IF(($E58      =0),0,(($P58      /$E58      )*100))</f>
        <v>0</v>
      </c>
      <c r="U58" s="56">
        <f>IF(($E58      =0),0,(($Q58      /$E58      )*100))</f>
        <v>0</v>
      </c>
      <c r="V58" s="109" t="s">
        <v>36</v>
      </c>
      <c r="W58" s="110" t="s">
        <v>36</v>
      </c>
    </row>
    <row r="59" spans="1:23" ht="13" hidden="1" customHeight="1" x14ac:dyDescent="0.3">
      <c r="A59" s="61" t="s">
        <v>81</v>
      </c>
      <c r="B59" s="108"/>
      <c r="C59" s="108"/>
      <c r="D59" s="108"/>
      <c r="E59" s="108">
        <f>$B59      +$C59      +$D59</f>
        <v>0</v>
      </c>
      <c r="F59" s="109" t="s">
        <v>36</v>
      </c>
      <c r="G59" s="110" t="s">
        <v>36</v>
      </c>
      <c r="H59" s="109"/>
      <c r="I59" s="110"/>
      <c r="J59" s="109"/>
      <c r="K59" s="110"/>
      <c r="L59" s="109"/>
      <c r="M59" s="110"/>
      <c r="N59" s="109"/>
      <c r="O59" s="110"/>
      <c r="P59" s="109">
        <f>$H59      +$J59      +$L59      +$N59</f>
        <v>0</v>
      </c>
      <c r="Q59" s="110">
        <f>$I59      +$K59      +$M59      +$O59</f>
        <v>0</v>
      </c>
      <c r="R59" s="54">
        <f>IF(($H59      =0),0,((($J59      -$H59      )/$H59      )*100))</f>
        <v>0</v>
      </c>
      <c r="S59" s="55">
        <f>IF(($I59      =0),0,((($K59      -$I59      )/$I59      )*100))</f>
        <v>0</v>
      </c>
      <c r="T59" s="54">
        <f>IF(($E59      =0),0,(($P59      /$E59      )*100))</f>
        <v>0</v>
      </c>
      <c r="U59" s="56">
        <f>IF(($E59      =0),0,(($Q59      /$E59      )*100))</f>
        <v>0</v>
      </c>
      <c r="V59" s="109" t="s">
        <v>36</v>
      </c>
      <c r="W59" s="110" t="s">
        <v>36</v>
      </c>
    </row>
    <row r="60" spans="1:23" ht="13" hidden="1" customHeight="1" x14ac:dyDescent="0.3">
      <c r="A60" s="53" t="s">
        <v>82</v>
      </c>
      <c r="B60" s="108"/>
      <c r="C60" s="108"/>
      <c r="D60" s="108"/>
      <c r="E60" s="108">
        <f>$B60      +$C60      +$D60</f>
        <v>0</v>
      </c>
      <c r="F60" s="109" t="s">
        <v>36</v>
      </c>
      <c r="G60" s="110" t="s">
        <v>36</v>
      </c>
      <c r="H60" s="109"/>
      <c r="I60" s="110"/>
      <c r="J60" s="109"/>
      <c r="K60" s="110"/>
      <c r="L60" s="109"/>
      <c r="M60" s="110"/>
      <c r="N60" s="109"/>
      <c r="O60" s="110"/>
      <c r="P60" s="109">
        <f>$H60      +$J60      +$L60      +$N60</f>
        <v>0</v>
      </c>
      <c r="Q60" s="110">
        <f>$I60      +$K60      +$M60      +$O60</f>
        <v>0</v>
      </c>
      <c r="R60" s="54">
        <f>IF(($H60      =0),0,((($J60      -$H60      )/$H60      )*100))</f>
        <v>0</v>
      </c>
      <c r="S60" s="55">
        <f>IF(($I60      =0),0,((($K60      -$I60      )/$I60      )*100))</f>
        <v>0</v>
      </c>
      <c r="T60" s="54">
        <f>IF(($E60      =0),0,(($P60      /$E60      )*100))</f>
        <v>0</v>
      </c>
      <c r="U60" s="56">
        <f>IF(($E60      =0),0,(($Q60      /$E60      )*100))</f>
        <v>0</v>
      </c>
      <c r="V60" s="109" t="s">
        <v>36</v>
      </c>
      <c r="W60" s="110" t="s">
        <v>36</v>
      </c>
    </row>
    <row r="61" spans="1:23" ht="13" customHeight="1" x14ac:dyDescent="0.3">
      <c r="A61" s="62" t="s">
        <v>44</v>
      </c>
      <c r="B61" s="117">
        <f>SUM(B57:B60)</f>
        <v>0</v>
      </c>
      <c r="C61" s="117">
        <f>SUM(C57:C60)</f>
        <v>0</v>
      </c>
      <c r="D61" s="117"/>
      <c r="E61" s="117">
        <f>$B61      +$C61      +$D61</f>
        <v>0</v>
      </c>
      <c r="F61" s="118" t="s">
        <v>36</v>
      </c>
      <c r="G61" s="119" t="s">
        <v>36</v>
      </c>
      <c r="H61" s="118">
        <f t="shared" ref="H61:O61" si="34">SUM(H57:H60)</f>
        <v>0</v>
      </c>
      <c r="I61" s="119">
        <f t="shared" si="34"/>
        <v>0</v>
      </c>
      <c r="J61" s="118">
        <f t="shared" si="34"/>
        <v>0</v>
      </c>
      <c r="K61" s="119">
        <f t="shared" si="34"/>
        <v>0</v>
      </c>
      <c r="L61" s="118">
        <f t="shared" si="34"/>
        <v>0</v>
      </c>
      <c r="M61" s="119">
        <f t="shared" si="34"/>
        <v>0</v>
      </c>
      <c r="N61" s="118">
        <f t="shared" si="34"/>
        <v>0</v>
      </c>
      <c r="O61" s="119">
        <f t="shared" si="34"/>
        <v>0</v>
      </c>
      <c r="P61" s="118">
        <f>$H61      +$J61      +$L61      +$N61</f>
        <v>0</v>
      </c>
      <c r="Q61" s="119">
        <f>$I61      +$K61      +$M61      +$O61</f>
        <v>0</v>
      </c>
      <c r="R61" s="63">
        <f>IF(($H61      =0),0,((($J61      -$H61      )/$H61      )*100))</f>
        <v>0</v>
      </c>
      <c r="S61" s="64">
        <f>IF(($I61      =0),0,((($K61      -$I61      )/$I61      )*100))</f>
        <v>0</v>
      </c>
      <c r="T61" s="63">
        <f>IF($E61   =0,0,($P61   /$E61   )*100)</f>
        <v>0</v>
      </c>
      <c r="U61" s="65">
        <f>IF($E61   =0,0,($Q61   /$E61   )*100)</f>
        <v>0</v>
      </c>
      <c r="V61" s="118" t="s">
        <v>36</v>
      </c>
      <c r="W61" s="119" t="s">
        <v>36</v>
      </c>
    </row>
    <row r="62" spans="1:23" ht="13" customHeight="1" x14ac:dyDescent="0.3">
      <c r="A62" s="46" t="s">
        <v>83</v>
      </c>
      <c r="B62" s="114" t="s">
        <v>1</v>
      </c>
      <c r="C62" s="114"/>
      <c r="D62" s="114"/>
      <c r="E62" s="114"/>
      <c r="F62" s="115"/>
      <c r="G62" s="116"/>
      <c r="H62" s="115"/>
      <c r="I62" s="116"/>
      <c r="J62" s="115"/>
      <c r="K62" s="116"/>
      <c r="L62" s="115"/>
      <c r="M62" s="116"/>
      <c r="N62" s="115"/>
      <c r="O62" s="116"/>
      <c r="P62" s="115"/>
      <c r="Q62" s="116"/>
      <c r="R62" s="50"/>
      <c r="S62" s="51"/>
      <c r="T62" s="50"/>
      <c r="U62" s="52"/>
      <c r="V62" s="115"/>
      <c r="W62" s="116"/>
    </row>
    <row r="63" spans="1:23" ht="13" hidden="1" customHeight="1" x14ac:dyDescent="0.3">
      <c r="A63" s="53" t="s">
        <v>84</v>
      </c>
      <c r="B63" s="108"/>
      <c r="C63" s="108"/>
      <c r="D63" s="108"/>
      <c r="E63" s="108">
        <f t="shared" ref="E63:E69" si="35">$B63      +$C63      +$D63</f>
        <v>0</v>
      </c>
      <c r="F63" s="109" t="s">
        <v>36</v>
      </c>
      <c r="G63" s="110" t="s">
        <v>36</v>
      </c>
      <c r="H63" s="109"/>
      <c r="I63" s="110"/>
      <c r="J63" s="109"/>
      <c r="K63" s="110"/>
      <c r="L63" s="109"/>
      <c r="M63" s="110"/>
      <c r="N63" s="109"/>
      <c r="O63" s="110"/>
      <c r="P63" s="109">
        <f t="shared" ref="P63:P69" si="36">$H63      +$J63      +$L63      +$N63</f>
        <v>0</v>
      </c>
      <c r="Q63" s="110">
        <f t="shared" ref="Q63:Q69" si="37">$I63      +$K63      +$M63      +$O63</f>
        <v>0</v>
      </c>
      <c r="R63" s="54">
        <f t="shared" ref="R63:R69" si="38">IF(($H63      =0),0,((($J63      -$H63      )/$H63      )*100))</f>
        <v>0</v>
      </c>
      <c r="S63" s="55">
        <f t="shared" ref="S63:S69" si="39">IF(($I63      =0),0,((($K63      -$I63      )/$I63      )*100))</f>
        <v>0</v>
      </c>
      <c r="T63" s="54">
        <f t="shared" ref="T63:T67" si="40">IF(($E63      =0),0,(($P63      /$E63      )*100))</f>
        <v>0</v>
      </c>
      <c r="U63" s="56">
        <f t="shared" ref="U63:U67" si="41">IF(($E63      =0),0,(($Q63      /$E63      )*100))</f>
        <v>0</v>
      </c>
      <c r="V63" s="109" t="s">
        <v>36</v>
      </c>
      <c r="W63" s="110" t="s">
        <v>36</v>
      </c>
    </row>
    <row r="64" spans="1:23" ht="13" hidden="1" customHeight="1" x14ac:dyDescent="0.3">
      <c r="A64" s="53" t="s">
        <v>85</v>
      </c>
      <c r="B64" s="108"/>
      <c r="C64" s="108"/>
      <c r="D64" s="108"/>
      <c r="E64" s="108">
        <f t="shared" si="35"/>
        <v>0</v>
      </c>
      <c r="F64" s="109" t="s">
        <v>36</v>
      </c>
      <c r="G64" s="110" t="s">
        <v>36</v>
      </c>
      <c r="H64" s="109"/>
      <c r="I64" s="110"/>
      <c r="J64" s="109"/>
      <c r="K64" s="110"/>
      <c r="L64" s="109"/>
      <c r="M64" s="110"/>
      <c r="N64" s="109"/>
      <c r="O64" s="110"/>
      <c r="P64" s="109">
        <f t="shared" si="36"/>
        <v>0</v>
      </c>
      <c r="Q64" s="110">
        <f t="shared" si="37"/>
        <v>0</v>
      </c>
      <c r="R64" s="54">
        <f t="shared" si="38"/>
        <v>0</v>
      </c>
      <c r="S64" s="55">
        <f t="shared" si="39"/>
        <v>0</v>
      </c>
      <c r="T64" s="54">
        <f t="shared" si="40"/>
        <v>0</v>
      </c>
      <c r="U64" s="56">
        <f t="shared" si="41"/>
        <v>0</v>
      </c>
      <c r="V64" s="109" t="s">
        <v>36</v>
      </c>
      <c r="W64" s="110" t="s">
        <v>36</v>
      </c>
    </row>
    <row r="65" spans="1:23" ht="13" hidden="1" customHeight="1" x14ac:dyDescent="0.3">
      <c r="A65" s="53" t="s">
        <v>86</v>
      </c>
      <c r="B65" s="108"/>
      <c r="C65" s="108"/>
      <c r="D65" s="108"/>
      <c r="E65" s="108">
        <f t="shared" si="35"/>
        <v>0</v>
      </c>
      <c r="F65" s="109" t="s">
        <v>36</v>
      </c>
      <c r="G65" s="110" t="s">
        <v>36</v>
      </c>
      <c r="H65" s="109"/>
      <c r="I65" s="110"/>
      <c r="J65" s="109"/>
      <c r="K65" s="110"/>
      <c r="L65" s="109"/>
      <c r="M65" s="110"/>
      <c r="N65" s="109"/>
      <c r="O65" s="110"/>
      <c r="P65" s="109">
        <f t="shared" si="36"/>
        <v>0</v>
      </c>
      <c r="Q65" s="110">
        <f t="shared" si="37"/>
        <v>0</v>
      </c>
      <c r="R65" s="54">
        <f t="shared" si="38"/>
        <v>0</v>
      </c>
      <c r="S65" s="55">
        <f t="shared" si="39"/>
        <v>0</v>
      </c>
      <c r="T65" s="54">
        <f t="shared" si="40"/>
        <v>0</v>
      </c>
      <c r="U65" s="56">
        <f t="shared" si="41"/>
        <v>0</v>
      </c>
      <c r="V65" s="109" t="s">
        <v>36</v>
      </c>
      <c r="W65" s="110" t="s">
        <v>36</v>
      </c>
    </row>
    <row r="66" spans="1:23" ht="13" customHeight="1" x14ac:dyDescent="0.3">
      <c r="A66" s="53" t="s">
        <v>87</v>
      </c>
      <c r="B66" s="108"/>
      <c r="C66" s="108"/>
      <c r="D66" s="108"/>
      <c r="E66" s="108">
        <f t="shared" si="35"/>
        <v>0</v>
      </c>
      <c r="F66" s="109" t="s">
        <v>36</v>
      </c>
      <c r="G66" s="110" t="s">
        <v>36</v>
      </c>
      <c r="H66" s="109"/>
      <c r="I66" s="110"/>
      <c r="J66" s="109"/>
      <c r="K66" s="110"/>
      <c r="L66" s="109"/>
      <c r="M66" s="110"/>
      <c r="N66" s="109"/>
      <c r="O66" s="110"/>
      <c r="P66" s="109">
        <f t="shared" si="36"/>
        <v>0</v>
      </c>
      <c r="Q66" s="110">
        <f t="shared" si="37"/>
        <v>0</v>
      </c>
      <c r="R66" s="54">
        <f t="shared" si="38"/>
        <v>0</v>
      </c>
      <c r="S66" s="55">
        <f t="shared" si="39"/>
        <v>0</v>
      </c>
      <c r="T66" s="54">
        <f t="shared" si="40"/>
        <v>0</v>
      </c>
      <c r="U66" s="56">
        <f t="shared" si="41"/>
        <v>0</v>
      </c>
      <c r="V66" s="109" t="s">
        <v>36</v>
      </c>
      <c r="W66" s="110" t="s">
        <v>36</v>
      </c>
    </row>
    <row r="67" spans="1:23" ht="13" customHeight="1" x14ac:dyDescent="0.3">
      <c r="A67" s="53" t="s">
        <v>88</v>
      </c>
      <c r="B67" s="108"/>
      <c r="C67" s="108"/>
      <c r="D67" s="108"/>
      <c r="E67" s="108">
        <f t="shared" si="35"/>
        <v>0</v>
      </c>
      <c r="F67" s="109">
        <v>0</v>
      </c>
      <c r="G67" s="110">
        <v>0</v>
      </c>
      <c r="H67" s="109"/>
      <c r="I67" s="110"/>
      <c r="J67" s="109"/>
      <c r="K67" s="110"/>
      <c r="L67" s="109"/>
      <c r="M67" s="110"/>
      <c r="N67" s="109"/>
      <c r="O67" s="110"/>
      <c r="P67" s="109">
        <f t="shared" si="36"/>
        <v>0</v>
      </c>
      <c r="Q67" s="110">
        <f t="shared" si="37"/>
        <v>0</v>
      </c>
      <c r="R67" s="54">
        <f t="shared" si="38"/>
        <v>0</v>
      </c>
      <c r="S67" s="55">
        <f t="shared" si="39"/>
        <v>0</v>
      </c>
      <c r="T67" s="54">
        <f t="shared" si="40"/>
        <v>0</v>
      </c>
      <c r="U67" s="56">
        <f t="shared" si="41"/>
        <v>0</v>
      </c>
      <c r="V67" s="109" t="s">
        <v>36</v>
      </c>
      <c r="W67" s="110" t="s">
        <v>36</v>
      </c>
    </row>
    <row r="68" spans="1:23" ht="13" customHeight="1" x14ac:dyDescent="0.3">
      <c r="A68" s="57" t="s">
        <v>44</v>
      </c>
      <c r="B68" s="111">
        <f>SUM(B63:B67)</f>
        <v>0</v>
      </c>
      <c r="C68" s="111">
        <f>SUM(C63:C67)</f>
        <v>0</v>
      </c>
      <c r="D68" s="111"/>
      <c r="E68" s="111">
        <f t="shared" si="35"/>
        <v>0</v>
      </c>
      <c r="F68" s="112">
        <f t="shared" ref="F68:O68" si="42">SUM(F63:F67)</f>
        <v>0</v>
      </c>
      <c r="G68" s="113">
        <f t="shared" si="42"/>
        <v>0</v>
      </c>
      <c r="H68" s="112">
        <f t="shared" si="42"/>
        <v>0</v>
      </c>
      <c r="I68" s="113">
        <f t="shared" si="42"/>
        <v>0</v>
      </c>
      <c r="J68" s="112">
        <f t="shared" si="42"/>
        <v>0</v>
      </c>
      <c r="K68" s="113">
        <f t="shared" si="42"/>
        <v>0</v>
      </c>
      <c r="L68" s="112">
        <f t="shared" si="42"/>
        <v>0</v>
      </c>
      <c r="M68" s="113">
        <f t="shared" si="42"/>
        <v>0</v>
      </c>
      <c r="N68" s="112">
        <f t="shared" si="42"/>
        <v>0</v>
      </c>
      <c r="O68" s="113">
        <f t="shared" si="42"/>
        <v>0</v>
      </c>
      <c r="P68" s="112">
        <f t="shared" si="36"/>
        <v>0</v>
      </c>
      <c r="Q68" s="113">
        <f t="shared" si="37"/>
        <v>0</v>
      </c>
      <c r="R68" s="58">
        <f t="shared" si="38"/>
        <v>0</v>
      </c>
      <c r="S68" s="59">
        <f t="shared" si="39"/>
        <v>0</v>
      </c>
      <c r="T68" s="58">
        <f>IF((+$E63+$E65+$E66++$E67) =0,0,(P68   /(+$E63+$E65+$E66+$E67) )*100)</f>
        <v>0</v>
      </c>
      <c r="U68" s="60">
        <f>IF((+$E63+$E65+$E67) =0,0,(Q68  /(+$E63+$E65+$E67) )*100)</f>
        <v>0</v>
      </c>
      <c r="V68" s="112" t="s">
        <v>36</v>
      </c>
      <c r="W68" s="113" t="s">
        <v>36</v>
      </c>
    </row>
    <row r="69" spans="1:23" ht="13" customHeight="1" x14ac:dyDescent="0.3">
      <c r="A69" s="66" t="s">
        <v>89</v>
      </c>
      <c r="B69" s="120">
        <f>SUM(B9:B16,B19:B25,B28:B31,B34,B37:B41,B44:B54,B57:B60,B63:B67)</f>
        <v>19394000</v>
      </c>
      <c r="C69" s="120">
        <f>SUM(C9:C16,C19:C25,C28:C31,C34,C37:C41,C44:C54,C57:C60,C63:C67)</f>
        <v>0</v>
      </c>
      <c r="D69" s="120"/>
      <c r="E69" s="120">
        <f t="shared" si="35"/>
        <v>19394000</v>
      </c>
      <c r="F69" s="121">
        <f t="shared" ref="F69:O69" si="43">SUM(F9:F16,F19:F25,F28:F31,F34,F37:F41,F44:F54,F57:F60,F63:F67)</f>
        <v>19352000</v>
      </c>
      <c r="G69" s="122">
        <f t="shared" si="43"/>
        <v>13533000</v>
      </c>
      <c r="H69" s="121">
        <f t="shared" si="43"/>
        <v>2510000</v>
      </c>
      <c r="I69" s="122">
        <f t="shared" si="43"/>
        <v>1165592</v>
      </c>
      <c r="J69" s="121">
        <f t="shared" si="43"/>
        <v>3579000</v>
      </c>
      <c r="K69" s="122">
        <f t="shared" si="43"/>
        <v>6951163</v>
      </c>
      <c r="L69" s="121">
        <f t="shared" si="43"/>
        <v>0</v>
      </c>
      <c r="M69" s="122">
        <f t="shared" si="43"/>
        <v>0</v>
      </c>
      <c r="N69" s="121">
        <f t="shared" si="43"/>
        <v>0</v>
      </c>
      <c r="O69" s="122">
        <f t="shared" si="43"/>
        <v>0</v>
      </c>
      <c r="P69" s="121">
        <f t="shared" si="36"/>
        <v>6089000</v>
      </c>
      <c r="Q69" s="122">
        <f t="shared" si="37"/>
        <v>8116755</v>
      </c>
      <c r="R69" s="67">
        <f t="shared" si="38"/>
        <v>42.589641434262951</v>
      </c>
      <c r="S69" s="68">
        <f t="shared" si="39"/>
        <v>496.36330722928778</v>
      </c>
      <c r="T69" s="67">
        <f>IF((+$E9+$E10+$E11+$E12+$E13+$E14+$E19+$E20+$E22+$E23+$E24+$E28+$E29+$E30+$E31+$E34+$E37+$E40+$E45+$E47+$E49+$E50+$E53+$E57+$E58+$E59+$E60+$E63+$E65+$E66+$E67)=0,0,(P69/(+$E9+$E10+$E11+$E12+$E13+$E14+$E19+$E20+$E22+$E23+$E24+$E28+$E29+$E30+$E31+$E34+$E37+$E40+$E45+$E47+$E49+$E50+$E53+$E57+$E58+$E59+$E60+$E63+$E65+$E66+$E67)*100))</f>
        <v>32.157380512278849</v>
      </c>
      <c r="U69" s="67">
        <f>IF((+$E9+$E10+$E11+$E12+$E13+$E14+$E19+$E20+$E22+$E23+$E24+$E28+$E29+$E30+$E31+$E34+$E37+$E40+$E45+$E47+$E49+$E50+$E53+$E57+$E58+$E59+$E60+$E63+$E65+$E66+$E67)=0,0,(Q69/(+$E9+$E10+$E11+$E12+$E13+$E14+$E19+$E20+$E22+$E23+$E24+$E28+$E29+$E30+$E31+$E34+$E37+$E40+$E45+$E47+$E49+$E50+$E53+$E57+$E58+$E59+$E60+$E63+$E65+$E66+$E67)*100))</f>
        <v>42.866411407446527</v>
      </c>
      <c r="V69" s="121" t="s">
        <v>36</v>
      </c>
      <c r="W69" s="122" t="s">
        <v>36</v>
      </c>
    </row>
    <row r="70" spans="1:23" ht="13" customHeight="1" x14ac:dyDescent="0.3">
      <c r="A70" s="46" t="s">
        <v>45</v>
      </c>
      <c r="B70" s="114" t="s">
        <v>1</v>
      </c>
      <c r="C70" s="114"/>
      <c r="D70" s="114"/>
      <c r="E70" s="114"/>
      <c r="F70" s="115"/>
      <c r="G70" s="116"/>
      <c r="H70" s="115"/>
      <c r="I70" s="116"/>
      <c r="J70" s="115"/>
      <c r="K70" s="116"/>
      <c r="L70" s="115"/>
      <c r="M70" s="116"/>
      <c r="N70" s="115"/>
      <c r="O70" s="116"/>
      <c r="P70" s="115"/>
      <c r="Q70" s="116"/>
      <c r="R70" s="50"/>
      <c r="S70" s="51"/>
      <c r="T70" s="50"/>
      <c r="U70" s="52"/>
      <c r="V70" s="115"/>
      <c r="W70" s="116"/>
    </row>
    <row r="71" spans="1:23" s="70" customFormat="1" ht="13" customHeight="1" x14ac:dyDescent="0.3">
      <c r="A71" s="69" t="s">
        <v>90</v>
      </c>
      <c r="B71" s="108">
        <v>38174000</v>
      </c>
      <c r="C71" s="108"/>
      <c r="D71" s="108"/>
      <c r="E71" s="108">
        <f>$B71      +$C71      +$D71</f>
        <v>38174000</v>
      </c>
      <c r="F71" s="109">
        <v>38174000</v>
      </c>
      <c r="G71" s="110">
        <v>30828000</v>
      </c>
      <c r="H71" s="109">
        <v>4034000</v>
      </c>
      <c r="I71" s="110">
        <v>4196654</v>
      </c>
      <c r="J71" s="109">
        <v>13690000</v>
      </c>
      <c r="K71" s="110">
        <v>14020264</v>
      </c>
      <c r="L71" s="109"/>
      <c r="M71" s="110"/>
      <c r="N71" s="109"/>
      <c r="O71" s="110"/>
      <c r="P71" s="109">
        <f>$H71      +$J71      +$L71      +$N71</f>
        <v>17724000</v>
      </c>
      <c r="Q71" s="110">
        <f>$I71      +$K71      +$M71      +$O71</f>
        <v>18216918</v>
      </c>
      <c r="R71" s="54">
        <f>IF(($H71      =0),0,((($J71      -$H71      )/$H71      )*100))</f>
        <v>239.36539414972731</v>
      </c>
      <c r="S71" s="55">
        <f>IF(($I71      =0),0,((($K71      -$I71      )/$I71      )*100))</f>
        <v>234.08196148646039</v>
      </c>
      <c r="T71" s="54">
        <f>IF(($E71      =0),0,(($P71      /$E71      )*100))</f>
        <v>46.429506994289305</v>
      </c>
      <c r="U71" s="56">
        <f>IF(($E71      =0),0,(($Q71      /$E71      )*100))</f>
        <v>47.720747105359671</v>
      </c>
      <c r="V71" s="109" t="s">
        <v>36</v>
      </c>
      <c r="W71" s="110" t="s">
        <v>36</v>
      </c>
    </row>
    <row r="72" spans="1:23" s="70" customFormat="1" ht="13" customHeight="1" x14ac:dyDescent="0.3">
      <c r="A72" s="69" t="s">
        <v>91</v>
      </c>
      <c r="B72" s="108"/>
      <c r="C72" s="108"/>
      <c r="D72" s="108"/>
      <c r="E72" s="108">
        <f>$B72      +$C72      +$D72</f>
        <v>0</v>
      </c>
      <c r="F72" s="109">
        <v>0</v>
      </c>
      <c r="G72" s="110">
        <v>0</v>
      </c>
      <c r="H72" s="109"/>
      <c r="I72" s="110"/>
      <c r="J72" s="109"/>
      <c r="K72" s="110"/>
      <c r="L72" s="109"/>
      <c r="M72" s="110"/>
      <c r="N72" s="109"/>
      <c r="O72" s="110"/>
      <c r="P72" s="109">
        <f>$H72      +$J72      +$L72      +$N72</f>
        <v>0</v>
      </c>
      <c r="Q72" s="110">
        <f>$I72      +$K72      +$M72      +$O72</f>
        <v>0</v>
      </c>
      <c r="R72" s="54">
        <f>IF(($H72      =0),0,((($J72      -$H72      )/$H72      )*100))</f>
        <v>0</v>
      </c>
      <c r="S72" s="55">
        <f>IF(($I72      =0),0,((($K72      -$I72      )/$I72      )*100))</f>
        <v>0</v>
      </c>
      <c r="T72" s="54">
        <f>IF(($E72      =0),0,(($P72      /$E72      )*100))</f>
        <v>0</v>
      </c>
      <c r="U72" s="56">
        <f>IF(($E72      =0),0,(($Q72      /$E72      )*100))</f>
        <v>0</v>
      </c>
      <c r="V72" s="109" t="s">
        <v>36</v>
      </c>
      <c r="W72" s="110" t="s">
        <v>36</v>
      </c>
    </row>
    <row r="73" spans="1:23" ht="13" customHeight="1" x14ac:dyDescent="0.3">
      <c r="A73" s="62" t="s">
        <v>44</v>
      </c>
      <c r="B73" s="117">
        <f>SUM(B71:B72)</f>
        <v>38174000</v>
      </c>
      <c r="C73" s="117">
        <f>SUM(C71:C72)</f>
        <v>0</v>
      </c>
      <c r="D73" s="117"/>
      <c r="E73" s="117">
        <f>$B73      +$C73      +$D73</f>
        <v>38174000</v>
      </c>
      <c r="F73" s="118">
        <f t="shared" ref="F73:O73" si="44">SUM(F71:F72)</f>
        <v>38174000</v>
      </c>
      <c r="G73" s="119">
        <f t="shared" si="44"/>
        <v>30828000</v>
      </c>
      <c r="H73" s="118">
        <f t="shared" si="44"/>
        <v>4034000</v>
      </c>
      <c r="I73" s="119">
        <f t="shared" si="44"/>
        <v>4196654</v>
      </c>
      <c r="J73" s="118">
        <f t="shared" si="44"/>
        <v>13690000</v>
      </c>
      <c r="K73" s="119">
        <f t="shared" si="44"/>
        <v>14020264</v>
      </c>
      <c r="L73" s="118">
        <f t="shared" si="44"/>
        <v>0</v>
      </c>
      <c r="M73" s="119">
        <f t="shared" si="44"/>
        <v>0</v>
      </c>
      <c r="N73" s="118">
        <f t="shared" si="44"/>
        <v>0</v>
      </c>
      <c r="O73" s="119">
        <f t="shared" si="44"/>
        <v>0</v>
      </c>
      <c r="P73" s="118">
        <f>$H73      +$J73      +$L73      +$N73</f>
        <v>17724000</v>
      </c>
      <c r="Q73" s="119">
        <f>$I73      +$K73      +$M73      +$O73</f>
        <v>18216918</v>
      </c>
      <c r="R73" s="63">
        <f>IF(($H73      =0),0,((($J73      -$H73      )/$H73      )*100))</f>
        <v>239.36539414972731</v>
      </c>
      <c r="S73" s="64">
        <f>IF(($I73      =0),0,((($K73      -$I73      )/$I73      )*100))</f>
        <v>234.08196148646039</v>
      </c>
      <c r="T73" s="63">
        <f>IF(($E71      =0),0,(($P71      /$E71      )*100))</f>
        <v>46.429506994289305</v>
      </c>
      <c r="U73" s="65">
        <f>IF($E71   =0,0,($Q71   /$E71 )*100)</f>
        <v>47.720747105359671</v>
      </c>
      <c r="V73" s="118" t="s">
        <v>36</v>
      </c>
      <c r="W73" s="119" t="s">
        <v>36</v>
      </c>
    </row>
    <row r="74" spans="1:23" ht="13" customHeight="1" x14ac:dyDescent="0.3">
      <c r="A74" s="66" t="s">
        <v>89</v>
      </c>
      <c r="B74" s="120">
        <f>SUM(B71:B72)</f>
        <v>38174000</v>
      </c>
      <c r="C74" s="120">
        <f>SUM(C71:C72)</f>
        <v>0</v>
      </c>
      <c r="D74" s="120"/>
      <c r="E74" s="120">
        <f>$B74      +$C74      +$D74</f>
        <v>38174000</v>
      </c>
      <c r="F74" s="121">
        <f t="shared" ref="F74:O74" si="45">SUM(F71:F72)</f>
        <v>38174000</v>
      </c>
      <c r="G74" s="122">
        <f t="shared" si="45"/>
        <v>30828000</v>
      </c>
      <c r="H74" s="121">
        <f t="shared" si="45"/>
        <v>4034000</v>
      </c>
      <c r="I74" s="122">
        <f t="shared" si="45"/>
        <v>4196654</v>
      </c>
      <c r="J74" s="121">
        <f t="shared" si="45"/>
        <v>13690000</v>
      </c>
      <c r="K74" s="122">
        <f t="shared" si="45"/>
        <v>14020264</v>
      </c>
      <c r="L74" s="121">
        <f t="shared" si="45"/>
        <v>0</v>
      </c>
      <c r="M74" s="122">
        <f t="shared" si="45"/>
        <v>0</v>
      </c>
      <c r="N74" s="121">
        <f t="shared" si="45"/>
        <v>0</v>
      </c>
      <c r="O74" s="122">
        <f t="shared" si="45"/>
        <v>0</v>
      </c>
      <c r="P74" s="121">
        <f>$H74      +$J74      +$L74      +$N74</f>
        <v>17724000</v>
      </c>
      <c r="Q74" s="122">
        <f>$I74      +$K74      +$M74      +$O74</f>
        <v>18216918</v>
      </c>
      <c r="R74" s="67">
        <f>IF(($H74      =0),0,((($J74      -$H74      )/$H74      )*100))</f>
        <v>239.36539414972731</v>
      </c>
      <c r="S74" s="68">
        <f>IF(($I74      =0),0,((($K74      -$I74      )/$I74      )*100))</f>
        <v>234.08196148646039</v>
      </c>
      <c r="T74" s="67">
        <f>IF(($E71      =0),0,(($P71      /$E71      )*100))</f>
        <v>46.429506994289305</v>
      </c>
      <c r="U74" s="71">
        <f>IF($E71   =0,0,($Q71   /$E71 )*100)</f>
        <v>47.720747105359671</v>
      </c>
      <c r="V74" s="121" t="s">
        <v>36</v>
      </c>
      <c r="W74" s="122" t="s">
        <v>36</v>
      </c>
    </row>
    <row r="75" spans="1:23" ht="13" customHeight="1" thickBot="1" x14ac:dyDescent="0.35">
      <c r="A75" s="66" t="s">
        <v>92</v>
      </c>
      <c r="B75" s="120">
        <f>SUM(B9:B16,B19:B25,B28:B31,B34,B37:B41,B44:B54,B57:B60,B63:B67,B71:B72)</f>
        <v>57568000</v>
      </c>
      <c r="C75" s="120">
        <f>SUM(C9:C16,C19:C25,C28:C31,C34,C37:C41,C44:C54,C57:C60,C63:C67,C71:C72)</f>
        <v>0</v>
      </c>
      <c r="D75" s="120"/>
      <c r="E75" s="120">
        <f>$B75      +$C75      +$D75</f>
        <v>57568000</v>
      </c>
      <c r="F75" s="121">
        <f t="shared" ref="F75:O75" si="46">SUM(F9:F16,F19:F25,F28:F31,F34,F37:F41,F44:F54,F57:F60,F63:F67,F71:F72)</f>
        <v>57526000</v>
      </c>
      <c r="G75" s="122">
        <f t="shared" si="46"/>
        <v>44361000</v>
      </c>
      <c r="H75" s="121">
        <f t="shared" si="46"/>
        <v>6544000</v>
      </c>
      <c r="I75" s="122">
        <f t="shared" si="46"/>
        <v>5362246</v>
      </c>
      <c r="J75" s="121">
        <f t="shared" si="46"/>
        <v>17269000</v>
      </c>
      <c r="K75" s="122">
        <f t="shared" si="46"/>
        <v>20971427</v>
      </c>
      <c r="L75" s="121">
        <f t="shared" si="46"/>
        <v>0</v>
      </c>
      <c r="M75" s="122">
        <f t="shared" si="46"/>
        <v>0</v>
      </c>
      <c r="N75" s="121">
        <f t="shared" si="46"/>
        <v>0</v>
      </c>
      <c r="O75" s="122">
        <f t="shared" si="46"/>
        <v>0</v>
      </c>
      <c r="P75" s="121">
        <f>$H75      +$J75      +$L75      +$N75</f>
        <v>23813000</v>
      </c>
      <c r="Q75" s="122">
        <f>$I75      +$K75      +$M75      +$O75</f>
        <v>26333673</v>
      </c>
      <c r="R75" s="67">
        <f>IF(($H75      =0),0,((($J75      -$H75      )/$H75      )*100))</f>
        <v>163.89058679706602</v>
      </c>
      <c r="S75" s="68">
        <f>IF(($I75      =0),0,((($K75      -$I75      )/$I75      )*100))</f>
        <v>291.09408632129151</v>
      </c>
      <c r="T75" s="67">
        <f>IF((+$E9+$E10+$E11+$E12+$E13+$E14+$E19+$E20+$E22+$E23+$E24+$E28+$E29+$E30+$E31+$E34+$E37+$E40+$E45+$E47+$E49+$E50+$E53+$E57+$E58+$E59+$E60+$E63++$E65+$E66+$E67+$E71)=0,0,(P75/(+$E9+$E10+$E11+$E12+$E13+$E14+$E19+$E20+$E22+$E23+$E24+$E28+$E29+$E30+$E31+$E34+$E37+$E40+$E45+$E47+$E49+$E50+$E53+$E57+$E58+$E59+$E60+$E63+$E65+$E66+$E67+$E71)*100))</f>
        <v>41.697455742527445</v>
      </c>
      <c r="U75" s="71">
        <f>IF((+$E9+$E10+$E11+$E12+$E13+$E14+$E19+$E20+$E22+$E23+$E24+$E28+$E29+$E30+$E31+$E34+$E37+$E40+$E45+$E47+$E49+$E50+$E53+$E57+$E58+$E59+$E60+$E63+$E65+$E67+$E71)=0,0,(Q75/(+$E9+$E10+$E11+$E12+$E13+$E14+$E19+$E20+$E22+$E23+$E24+$E28+$E29+$E30+$E31+$E34+$E37+$E40+$E45+$E47+$E49+$E50+$E53+$E57+$E58+$E59+$E60+$E63+$E65+$E67+$E71)*100))</f>
        <v>46.111248664833916</v>
      </c>
      <c r="V75" s="121" t="s">
        <v>36</v>
      </c>
      <c r="W75" s="122" t="s">
        <v>36</v>
      </c>
    </row>
    <row r="76" spans="1:23" ht="13" thickTop="1" x14ac:dyDescent="0.25">
      <c r="A76" s="72" t="s">
        <v>93</v>
      </c>
      <c r="B76" s="73"/>
      <c r="C76" s="74"/>
      <c r="D76" s="74"/>
      <c r="E76" s="75"/>
      <c r="F76" s="73"/>
      <c r="G76" s="74"/>
      <c r="H76" s="74"/>
      <c r="I76" s="75"/>
      <c r="J76" s="74"/>
      <c r="K76" s="75"/>
      <c r="L76" s="74"/>
      <c r="M76" s="74"/>
      <c r="N76" s="74"/>
      <c r="O76" s="74"/>
      <c r="P76" s="74"/>
      <c r="Q76" s="74"/>
      <c r="R76" s="74"/>
      <c r="S76" s="74"/>
      <c r="T76" s="74"/>
      <c r="U76" s="75"/>
      <c r="V76" s="76"/>
      <c r="W76" s="77"/>
    </row>
    <row r="77" spans="1:23" x14ac:dyDescent="0.25">
      <c r="A77" s="16" t="s">
        <v>1</v>
      </c>
      <c r="B77" s="78" t="s">
        <v>1</v>
      </c>
      <c r="C77" s="79" t="s">
        <v>1</v>
      </c>
      <c r="D77" s="79" t="s">
        <v>1</v>
      </c>
      <c r="E77" s="80" t="s">
        <v>1</v>
      </c>
      <c r="F77" s="81" t="s">
        <v>5</v>
      </c>
      <c r="G77" s="82"/>
      <c r="H77" s="81" t="s">
        <v>6</v>
      </c>
      <c r="I77" s="83"/>
      <c r="J77" s="81" t="s">
        <v>7</v>
      </c>
      <c r="K77" s="83"/>
      <c r="L77" s="81" t="s">
        <v>8</v>
      </c>
      <c r="M77" s="81"/>
      <c r="N77" s="84" t="s">
        <v>9</v>
      </c>
      <c r="O77" s="81"/>
      <c r="P77" s="140" t="s">
        <v>10</v>
      </c>
      <c r="Q77" s="141"/>
      <c r="R77" s="142" t="s">
        <v>11</v>
      </c>
      <c r="S77" s="141"/>
      <c r="T77" s="142" t="s">
        <v>12</v>
      </c>
      <c r="U77" s="141"/>
      <c r="V77" s="143"/>
      <c r="W77" s="144"/>
    </row>
    <row r="78" spans="1:23" ht="52.5" x14ac:dyDescent="0.25">
      <c r="A78" s="85" t="s">
        <v>94</v>
      </c>
      <c r="B78" s="86" t="s">
        <v>95</v>
      </c>
      <c r="C78" s="86" t="s">
        <v>96</v>
      </c>
      <c r="D78" s="87" t="s">
        <v>17</v>
      </c>
      <c r="E78" s="86" t="s">
        <v>18</v>
      </c>
      <c r="F78" s="86" t="s">
        <v>19</v>
      </c>
      <c r="G78" s="86" t="s">
        <v>97</v>
      </c>
      <c r="H78" s="86" t="s">
        <v>98</v>
      </c>
      <c r="I78" s="88" t="s">
        <v>22</v>
      </c>
      <c r="J78" s="86" t="s">
        <v>99</v>
      </c>
      <c r="K78" s="88" t="s">
        <v>24</v>
      </c>
      <c r="L78" s="86" t="s">
        <v>100</v>
      </c>
      <c r="M78" s="88" t="s">
        <v>26</v>
      </c>
      <c r="N78" s="86" t="s">
        <v>101</v>
      </c>
      <c r="O78" s="88" t="s">
        <v>28</v>
      </c>
      <c r="P78" s="88" t="s">
        <v>102</v>
      </c>
      <c r="Q78" s="89" t="s">
        <v>30</v>
      </c>
      <c r="R78" s="90" t="s">
        <v>102</v>
      </c>
      <c r="S78" s="91" t="s">
        <v>30</v>
      </c>
      <c r="T78" s="90" t="s">
        <v>103</v>
      </c>
      <c r="U78" s="87" t="s">
        <v>32</v>
      </c>
      <c r="V78" s="4"/>
      <c r="W78" s="92"/>
    </row>
    <row r="79" spans="1:23" x14ac:dyDescent="0.25">
      <c r="A79" s="1" t="str">
        <f>+A7</f>
        <v>R thousands</v>
      </c>
      <c r="B79" s="2"/>
      <c r="C79" s="2">
        <v>100</v>
      </c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3"/>
      <c r="P79" s="2"/>
      <c r="Q79" s="3"/>
      <c r="R79" s="2"/>
      <c r="S79" s="3"/>
      <c r="T79" s="2"/>
      <c r="U79" s="2"/>
      <c r="V79" s="4"/>
      <c r="W79" s="5"/>
    </row>
    <row r="80" spans="1:23" hidden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4"/>
      <c r="N80" s="7"/>
      <c r="O80" s="4"/>
      <c r="P80" s="7"/>
      <c r="Q80" s="4"/>
      <c r="R80" s="7"/>
      <c r="S80" s="4"/>
      <c r="T80" s="7"/>
      <c r="U80" s="7"/>
      <c r="V80" s="4"/>
      <c r="W80" s="5"/>
    </row>
    <row r="81" spans="1:23" hidden="1" x14ac:dyDescent="0.25">
      <c r="A81" s="8" t="s">
        <v>153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10"/>
      <c r="P81" s="9"/>
      <c r="Q81" s="10"/>
      <c r="R81" s="9"/>
      <c r="S81" s="10"/>
      <c r="T81" s="9"/>
      <c r="U81" s="9"/>
      <c r="V81" s="11"/>
      <c r="W81" s="12"/>
    </row>
    <row r="82" spans="1:23" hidden="1" x14ac:dyDescent="0.25">
      <c r="A82" s="13" t="s">
        <v>154</v>
      </c>
      <c r="B82" s="123">
        <f>SUM(B83:B86)</f>
        <v>0</v>
      </c>
      <c r="C82" s="123">
        <f t="shared" ref="C82:I82" si="47">SUM(C83:C86)</f>
        <v>0</v>
      </c>
      <c r="D82" s="123">
        <f t="shared" si="47"/>
        <v>0</v>
      </c>
      <c r="E82" s="123">
        <f t="shared" si="47"/>
        <v>0</v>
      </c>
      <c r="F82" s="123">
        <f t="shared" si="47"/>
        <v>0</v>
      </c>
      <c r="G82" s="123">
        <f t="shared" si="47"/>
        <v>0</v>
      </c>
      <c r="H82" s="123">
        <f t="shared" si="47"/>
        <v>0</v>
      </c>
      <c r="I82" s="123">
        <f t="shared" si="47"/>
        <v>0</v>
      </c>
      <c r="J82" s="123">
        <f>SUM(J83:J86)</f>
        <v>0</v>
      </c>
      <c r="K82" s="123">
        <f>SUM(K83:K86)</f>
        <v>0</v>
      </c>
      <c r="L82" s="123">
        <f>SUM(L83:L86)</f>
        <v>0</v>
      </c>
      <c r="M82" s="124">
        <f>SUM(M83:M86)</f>
        <v>0</v>
      </c>
      <c r="N82" s="123"/>
      <c r="O82" s="124"/>
      <c r="P82" s="123"/>
      <c r="Q82" s="124"/>
      <c r="R82" s="14"/>
      <c r="S82" s="15"/>
      <c r="T82" s="14"/>
      <c r="U82" s="14"/>
      <c r="V82" s="11"/>
      <c r="W82" s="12"/>
    </row>
    <row r="83" spans="1:23" hidden="1" x14ac:dyDescent="0.25">
      <c r="A83" s="16" t="s">
        <v>155</v>
      </c>
      <c r="B83" s="125"/>
      <c r="C83" s="125"/>
      <c r="D83" s="125"/>
      <c r="E83" s="125">
        <f>SUM(B83:D83)</f>
        <v>0</v>
      </c>
      <c r="F83" s="125"/>
      <c r="G83" s="125"/>
      <c r="H83" s="125"/>
      <c r="I83" s="126"/>
      <c r="J83" s="125"/>
      <c r="K83" s="126"/>
      <c r="L83" s="125"/>
      <c r="M83" s="127"/>
      <c r="N83" s="125"/>
      <c r="O83" s="127"/>
      <c r="P83" s="125"/>
      <c r="Q83" s="127"/>
      <c r="R83" s="17"/>
      <c r="S83" s="11"/>
      <c r="T83" s="17"/>
      <c r="U83" s="17"/>
      <c r="V83" s="11"/>
      <c r="W83" s="12"/>
    </row>
    <row r="84" spans="1:23" hidden="1" x14ac:dyDescent="0.25">
      <c r="A84" s="16" t="s">
        <v>156</v>
      </c>
      <c r="B84" s="125"/>
      <c r="C84" s="125"/>
      <c r="D84" s="125"/>
      <c r="E84" s="125">
        <f>SUM(B84:D84)</f>
        <v>0</v>
      </c>
      <c r="F84" s="125"/>
      <c r="G84" s="125"/>
      <c r="H84" s="125"/>
      <c r="I84" s="126"/>
      <c r="J84" s="125"/>
      <c r="K84" s="126"/>
      <c r="L84" s="125"/>
      <c r="M84" s="127"/>
      <c r="N84" s="125"/>
      <c r="O84" s="127"/>
      <c r="P84" s="125"/>
      <c r="Q84" s="127"/>
      <c r="R84" s="17"/>
      <c r="S84" s="11"/>
      <c r="T84" s="17"/>
      <c r="U84" s="17"/>
      <c r="V84" s="11"/>
      <c r="W84" s="12"/>
    </row>
    <row r="85" spans="1:23" hidden="1" x14ac:dyDescent="0.25">
      <c r="A85" s="16" t="s">
        <v>157</v>
      </c>
      <c r="B85" s="125"/>
      <c r="C85" s="125"/>
      <c r="D85" s="125"/>
      <c r="E85" s="125">
        <f>SUM(B85:D85)</f>
        <v>0</v>
      </c>
      <c r="F85" s="125"/>
      <c r="G85" s="125"/>
      <c r="H85" s="125"/>
      <c r="I85" s="126"/>
      <c r="J85" s="125"/>
      <c r="K85" s="126"/>
      <c r="L85" s="125"/>
      <c r="M85" s="127"/>
      <c r="N85" s="125"/>
      <c r="O85" s="127"/>
      <c r="P85" s="125"/>
      <c r="Q85" s="127"/>
      <c r="R85" s="17"/>
      <c r="S85" s="11"/>
      <c r="T85" s="17"/>
      <c r="U85" s="17"/>
      <c r="V85" s="11"/>
      <c r="W85" s="12"/>
    </row>
    <row r="86" spans="1:23" hidden="1" x14ac:dyDescent="0.25">
      <c r="A86" s="16" t="s">
        <v>158</v>
      </c>
      <c r="B86" s="125"/>
      <c r="C86" s="125"/>
      <c r="D86" s="125"/>
      <c r="E86" s="125">
        <f>SUM(B86:D86)</f>
        <v>0</v>
      </c>
      <c r="F86" s="125"/>
      <c r="G86" s="125"/>
      <c r="H86" s="125"/>
      <c r="I86" s="126"/>
      <c r="J86" s="125"/>
      <c r="K86" s="126"/>
      <c r="L86" s="125"/>
      <c r="M86" s="127"/>
      <c r="N86" s="125"/>
      <c r="O86" s="127"/>
      <c r="P86" s="125"/>
      <c r="Q86" s="127"/>
      <c r="R86" s="17"/>
      <c r="S86" s="11"/>
      <c r="T86" s="17"/>
      <c r="U86" s="17"/>
      <c r="V86" s="11"/>
      <c r="W86" s="12"/>
    </row>
    <row r="87" spans="1:23" x14ac:dyDescent="0.25">
      <c r="A87" s="93" t="s">
        <v>104</v>
      </c>
      <c r="B87" s="128">
        <f t="shared" ref="B87:S87" si="48">+B88+B89+B90+B91+B92+B93+B94+B95+B96</f>
        <v>0</v>
      </c>
      <c r="C87" s="128">
        <f t="shared" si="48"/>
        <v>0</v>
      </c>
      <c r="D87" s="128">
        <f t="shared" si="48"/>
        <v>0</v>
      </c>
      <c r="E87" s="128">
        <f t="shared" si="48"/>
        <v>0</v>
      </c>
      <c r="F87" s="128" t="e">
        <f t="shared" si="48"/>
        <v>#VALUE!</v>
      </c>
      <c r="G87" s="128" t="e">
        <f t="shared" si="48"/>
        <v>#VALUE!</v>
      </c>
      <c r="H87" s="128">
        <f t="shared" si="48"/>
        <v>0</v>
      </c>
      <c r="I87" s="128">
        <f t="shared" si="48"/>
        <v>0</v>
      </c>
      <c r="J87" s="128">
        <f t="shared" si="48"/>
        <v>0</v>
      </c>
      <c r="K87" s="128">
        <f t="shared" si="48"/>
        <v>0</v>
      </c>
      <c r="L87" s="128">
        <f t="shared" si="48"/>
        <v>0</v>
      </c>
      <c r="M87" s="128">
        <f t="shared" si="48"/>
        <v>0</v>
      </c>
      <c r="N87" s="128">
        <f t="shared" si="48"/>
        <v>0</v>
      </c>
      <c r="O87" s="128">
        <f t="shared" si="48"/>
        <v>0</v>
      </c>
      <c r="P87" s="128">
        <f t="shared" si="48"/>
        <v>0</v>
      </c>
      <c r="Q87" s="129">
        <f t="shared" si="48"/>
        <v>0</v>
      </c>
      <c r="R87" s="94">
        <f t="shared" si="48"/>
        <v>0</v>
      </c>
      <c r="S87" s="94">
        <f t="shared" si="48"/>
        <v>0</v>
      </c>
      <c r="T87" s="95">
        <f>IF(SUM($E88:$E96) =0,0,(P87   /SUM($E88:$E96) )*100)</f>
        <v>0</v>
      </c>
      <c r="U87" s="96">
        <f>IF(SUM($E88:$E96) =0,0,(Q87   /SUM($E88:$E96) )*100)</f>
        <v>0</v>
      </c>
      <c r="V87" s="11"/>
      <c r="W87" s="12"/>
    </row>
    <row r="88" spans="1:23" ht="13" x14ac:dyDescent="0.3">
      <c r="A88" s="97" t="s">
        <v>105</v>
      </c>
      <c r="B88" s="130"/>
      <c r="C88" s="130"/>
      <c r="D88" s="130"/>
      <c r="E88" s="130">
        <f t="shared" ref="E88:E96" si="49">$B88      +$C88      +$D88</f>
        <v>0</v>
      </c>
      <c r="F88" s="130" t="s">
        <v>36</v>
      </c>
      <c r="G88" s="130" t="s">
        <v>36</v>
      </c>
      <c r="H88" s="130"/>
      <c r="I88" s="130"/>
      <c r="J88" s="130"/>
      <c r="K88" s="130"/>
      <c r="L88" s="130"/>
      <c r="M88" s="130"/>
      <c r="N88" s="130"/>
      <c r="O88" s="130"/>
      <c r="P88" s="130">
        <f t="shared" ref="P88:P96" si="50">$H88      +$J88      +$L88      +$N88</f>
        <v>0</v>
      </c>
      <c r="Q88" s="130">
        <f t="shared" ref="Q88:Q96" si="51">$I88      +$K88      +$M88      +$O88</f>
        <v>0</v>
      </c>
      <c r="R88" s="98">
        <f t="shared" ref="R88:R96" si="52">IF(($H88      =0),0,((($J88      -$H88      )/$H88      )*100))</f>
        <v>0</v>
      </c>
      <c r="S88" s="98">
        <f t="shared" ref="S88:S96" si="53">IF(($I88      =0),0,((($K88      -$I88      )/$I88      )*100))</f>
        <v>0</v>
      </c>
      <c r="T88" s="98">
        <f t="shared" ref="T88:T96" si="54">IF(($E88      =0),0,(($P88      /$E88      )*100))</f>
        <v>0</v>
      </c>
      <c r="U88" s="99">
        <f t="shared" ref="U88:U96" si="55">IF(($E88      =0),0,(($Q88      /$E88      )*100))</f>
        <v>0</v>
      </c>
      <c r="V88" s="100"/>
      <c r="W88" s="101"/>
    </row>
    <row r="89" spans="1:23" ht="13" x14ac:dyDescent="0.3">
      <c r="A89" s="102" t="s">
        <v>106</v>
      </c>
      <c r="B89" s="108"/>
      <c r="C89" s="108"/>
      <c r="D89" s="108"/>
      <c r="E89" s="108">
        <f t="shared" si="49"/>
        <v>0</v>
      </c>
      <c r="F89" s="108" t="s">
        <v>36</v>
      </c>
      <c r="G89" s="108" t="s">
        <v>36</v>
      </c>
      <c r="H89" s="108"/>
      <c r="I89" s="108"/>
      <c r="J89" s="108"/>
      <c r="K89" s="108"/>
      <c r="L89" s="108"/>
      <c r="M89" s="108"/>
      <c r="N89" s="108"/>
      <c r="O89" s="108"/>
      <c r="P89" s="108">
        <f t="shared" si="50"/>
        <v>0</v>
      </c>
      <c r="Q89" s="108">
        <f t="shared" si="51"/>
        <v>0</v>
      </c>
      <c r="R89" s="98">
        <f t="shared" si="52"/>
        <v>0</v>
      </c>
      <c r="S89" s="98">
        <f t="shared" si="53"/>
        <v>0</v>
      </c>
      <c r="T89" s="98">
        <f t="shared" si="54"/>
        <v>0</v>
      </c>
      <c r="U89" s="99">
        <f t="shared" si="55"/>
        <v>0</v>
      </c>
      <c r="V89" s="100"/>
      <c r="W89" s="101"/>
    </row>
    <row r="90" spans="1:23" ht="13" x14ac:dyDescent="0.3">
      <c r="A90" s="102" t="s">
        <v>107</v>
      </c>
      <c r="B90" s="108"/>
      <c r="C90" s="108"/>
      <c r="D90" s="108"/>
      <c r="E90" s="108">
        <f t="shared" si="49"/>
        <v>0</v>
      </c>
      <c r="F90" s="108" t="s">
        <v>36</v>
      </c>
      <c r="G90" s="108" t="s">
        <v>36</v>
      </c>
      <c r="H90" s="108"/>
      <c r="I90" s="108"/>
      <c r="J90" s="108"/>
      <c r="K90" s="108"/>
      <c r="L90" s="108"/>
      <c r="M90" s="108"/>
      <c r="N90" s="108"/>
      <c r="O90" s="108"/>
      <c r="P90" s="108">
        <f t="shared" si="50"/>
        <v>0</v>
      </c>
      <c r="Q90" s="108">
        <f t="shared" si="51"/>
        <v>0</v>
      </c>
      <c r="R90" s="98">
        <f t="shared" si="52"/>
        <v>0</v>
      </c>
      <c r="S90" s="98">
        <f t="shared" si="53"/>
        <v>0</v>
      </c>
      <c r="T90" s="98">
        <f t="shared" si="54"/>
        <v>0</v>
      </c>
      <c r="U90" s="99">
        <f t="shared" si="55"/>
        <v>0</v>
      </c>
      <c r="V90" s="100"/>
      <c r="W90" s="101"/>
    </row>
    <row r="91" spans="1:23" ht="13" x14ac:dyDescent="0.3">
      <c r="A91" s="102" t="s">
        <v>108</v>
      </c>
      <c r="B91" s="108"/>
      <c r="C91" s="108"/>
      <c r="D91" s="108"/>
      <c r="E91" s="108">
        <f t="shared" si="49"/>
        <v>0</v>
      </c>
      <c r="F91" s="108" t="s">
        <v>36</v>
      </c>
      <c r="G91" s="108" t="s">
        <v>36</v>
      </c>
      <c r="H91" s="108"/>
      <c r="I91" s="108"/>
      <c r="J91" s="108"/>
      <c r="K91" s="108"/>
      <c r="L91" s="108"/>
      <c r="M91" s="108"/>
      <c r="N91" s="108"/>
      <c r="O91" s="108"/>
      <c r="P91" s="108">
        <f t="shared" si="50"/>
        <v>0</v>
      </c>
      <c r="Q91" s="108">
        <f t="shared" si="51"/>
        <v>0</v>
      </c>
      <c r="R91" s="98">
        <f t="shared" si="52"/>
        <v>0</v>
      </c>
      <c r="S91" s="98">
        <f t="shared" si="53"/>
        <v>0</v>
      </c>
      <c r="T91" s="98">
        <f t="shared" si="54"/>
        <v>0</v>
      </c>
      <c r="U91" s="99">
        <f t="shared" si="55"/>
        <v>0</v>
      </c>
      <c r="V91" s="100"/>
      <c r="W91" s="101"/>
    </row>
    <row r="92" spans="1:23" ht="13" x14ac:dyDescent="0.3">
      <c r="A92" s="102" t="s">
        <v>109</v>
      </c>
      <c r="B92" s="108"/>
      <c r="C92" s="108"/>
      <c r="D92" s="108"/>
      <c r="E92" s="108">
        <f t="shared" si="49"/>
        <v>0</v>
      </c>
      <c r="F92" s="108" t="s">
        <v>36</v>
      </c>
      <c r="G92" s="108" t="s">
        <v>36</v>
      </c>
      <c r="H92" s="108"/>
      <c r="I92" s="108"/>
      <c r="J92" s="108"/>
      <c r="K92" s="108"/>
      <c r="L92" s="108"/>
      <c r="M92" s="108"/>
      <c r="N92" s="108"/>
      <c r="O92" s="108"/>
      <c r="P92" s="108">
        <f t="shared" si="50"/>
        <v>0</v>
      </c>
      <c r="Q92" s="108">
        <f t="shared" si="51"/>
        <v>0</v>
      </c>
      <c r="R92" s="98">
        <f t="shared" si="52"/>
        <v>0</v>
      </c>
      <c r="S92" s="98">
        <f t="shared" si="53"/>
        <v>0</v>
      </c>
      <c r="T92" s="98">
        <f t="shared" si="54"/>
        <v>0</v>
      </c>
      <c r="U92" s="99">
        <f t="shared" si="55"/>
        <v>0</v>
      </c>
      <c r="V92" s="100"/>
      <c r="W92" s="101"/>
    </row>
    <row r="93" spans="1:23" ht="13" x14ac:dyDescent="0.3">
      <c r="A93" s="102" t="s">
        <v>110</v>
      </c>
      <c r="B93" s="108"/>
      <c r="C93" s="108"/>
      <c r="D93" s="108"/>
      <c r="E93" s="108">
        <f t="shared" si="49"/>
        <v>0</v>
      </c>
      <c r="F93" s="108" t="s">
        <v>36</v>
      </c>
      <c r="G93" s="108" t="s">
        <v>36</v>
      </c>
      <c r="H93" s="108"/>
      <c r="I93" s="108"/>
      <c r="J93" s="108"/>
      <c r="K93" s="108"/>
      <c r="L93" s="108"/>
      <c r="M93" s="108"/>
      <c r="N93" s="108"/>
      <c r="O93" s="108"/>
      <c r="P93" s="108">
        <f t="shared" si="50"/>
        <v>0</v>
      </c>
      <c r="Q93" s="108">
        <f t="shared" si="51"/>
        <v>0</v>
      </c>
      <c r="R93" s="98">
        <f t="shared" si="52"/>
        <v>0</v>
      </c>
      <c r="S93" s="98">
        <f t="shared" si="53"/>
        <v>0</v>
      </c>
      <c r="T93" s="98">
        <f t="shared" si="54"/>
        <v>0</v>
      </c>
      <c r="U93" s="99">
        <f t="shared" si="55"/>
        <v>0</v>
      </c>
      <c r="V93" s="100"/>
      <c r="W93" s="101"/>
    </row>
    <row r="94" spans="1:23" ht="13" x14ac:dyDescent="0.3">
      <c r="A94" s="102" t="s">
        <v>111</v>
      </c>
      <c r="B94" s="108"/>
      <c r="C94" s="108"/>
      <c r="D94" s="108"/>
      <c r="E94" s="108">
        <f t="shared" si="49"/>
        <v>0</v>
      </c>
      <c r="F94" s="108" t="s">
        <v>36</v>
      </c>
      <c r="G94" s="108" t="s">
        <v>36</v>
      </c>
      <c r="H94" s="108"/>
      <c r="I94" s="108"/>
      <c r="J94" s="108"/>
      <c r="K94" s="108"/>
      <c r="L94" s="108"/>
      <c r="M94" s="108"/>
      <c r="N94" s="108"/>
      <c r="O94" s="108"/>
      <c r="P94" s="108">
        <f t="shared" si="50"/>
        <v>0</v>
      </c>
      <c r="Q94" s="108">
        <f t="shared" si="51"/>
        <v>0</v>
      </c>
      <c r="R94" s="98">
        <f t="shared" si="52"/>
        <v>0</v>
      </c>
      <c r="S94" s="98">
        <f t="shared" si="53"/>
        <v>0</v>
      </c>
      <c r="T94" s="98">
        <f t="shared" si="54"/>
        <v>0</v>
      </c>
      <c r="U94" s="99">
        <f t="shared" si="55"/>
        <v>0</v>
      </c>
      <c r="V94" s="100"/>
      <c r="W94" s="101"/>
    </row>
    <row r="95" spans="1:23" ht="13" x14ac:dyDescent="0.3">
      <c r="A95" s="102" t="s">
        <v>112</v>
      </c>
      <c r="B95" s="108"/>
      <c r="C95" s="108"/>
      <c r="D95" s="108"/>
      <c r="E95" s="108">
        <f t="shared" si="49"/>
        <v>0</v>
      </c>
      <c r="F95" s="108" t="s">
        <v>36</v>
      </c>
      <c r="G95" s="108" t="s">
        <v>36</v>
      </c>
      <c r="H95" s="108"/>
      <c r="I95" s="108"/>
      <c r="J95" s="108"/>
      <c r="K95" s="108"/>
      <c r="L95" s="108"/>
      <c r="M95" s="108"/>
      <c r="N95" s="108"/>
      <c r="O95" s="108"/>
      <c r="P95" s="108">
        <f t="shared" si="50"/>
        <v>0</v>
      </c>
      <c r="Q95" s="108">
        <f t="shared" si="51"/>
        <v>0</v>
      </c>
      <c r="R95" s="98">
        <f t="shared" si="52"/>
        <v>0</v>
      </c>
      <c r="S95" s="98">
        <f t="shared" si="53"/>
        <v>0</v>
      </c>
      <c r="T95" s="98">
        <f t="shared" si="54"/>
        <v>0</v>
      </c>
      <c r="U95" s="99">
        <f t="shared" si="55"/>
        <v>0</v>
      </c>
      <c r="V95" s="100"/>
      <c r="W95" s="101"/>
    </row>
    <row r="96" spans="1:23" ht="13" x14ac:dyDescent="0.3">
      <c r="A96" s="103" t="s">
        <v>113</v>
      </c>
      <c r="B96" s="131"/>
      <c r="C96" s="131"/>
      <c r="D96" s="131"/>
      <c r="E96" s="131">
        <f t="shared" si="49"/>
        <v>0</v>
      </c>
      <c r="F96" s="131" t="s">
        <v>36</v>
      </c>
      <c r="G96" s="131" t="s">
        <v>36</v>
      </c>
      <c r="H96" s="131"/>
      <c r="I96" s="131"/>
      <c r="J96" s="131"/>
      <c r="K96" s="131"/>
      <c r="L96" s="131"/>
      <c r="M96" s="131"/>
      <c r="N96" s="131"/>
      <c r="O96" s="131"/>
      <c r="P96" s="131">
        <f t="shared" si="50"/>
        <v>0</v>
      </c>
      <c r="Q96" s="131">
        <f t="shared" si="51"/>
        <v>0</v>
      </c>
      <c r="R96" s="104">
        <f t="shared" si="52"/>
        <v>0</v>
      </c>
      <c r="S96" s="104">
        <f t="shared" si="53"/>
        <v>0</v>
      </c>
      <c r="T96" s="104">
        <f t="shared" si="54"/>
        <v>0</v>
      </c>
      <c r="U96" s="105">
        <f t="shared" si="55"/>
        <v>0</v>
      </c>
      <c r="V96" s="106"/>
      <c r="W96" s="107"/>
    </row>
    <row r="97" spans="1:23" ht="21" hidden="1" x14ac:dyDescent="0.25">
      <c r="A97" s="18" t="s">
        <v>159</v>
      </c>
      <c r="B97" s="132">
        <f t="shared" ref="B97:I97" si="56">SUM(B98:B112)</f>
        <v>0</v>
      </c>
      <c r="C97" s="132">
        <f t="shared" si="56"/>
        <v>0</v>
      </c>
      <c r="D97" s="132">
        <f t="shared" si="56"/>
        <v>0</v>
      </c>
      <c r="E97" s="132">
        <f t="shared" si="56"/>
        <v>0</v>
      </c>
      <c r="F97" s="132">
        <f t="shared" si="56"/>
        <v>0</v>
      </c>
      <c r="G97" s="132">
        <f t="shared" si="56"/>
        <v>0</v>
      </c>
      <c r="H97" s="132">
        <f t="shared" si="56"/>
        <v>0</v>
      </c>
      <c r="I97" s="132">
        <f t="shared" si="56"/>
        <v>0</v>
      </c>
      <c r="J97" s="132">
        <f>SUM(J98:J112)</f>
        <v>0</v>
      </c>
      <c r="K97" s="132">
        <f>SUM(K98:K112)</f>
        <v>0</v>
      </c>
      <c r="L97" s="132">
        <f>SUM(L98:L112)</f>
        <v>0</v>
      </c>
      <c r="M97" s="133">
        <f>SUM(M98:M112)</f>
        <v>0</v>
      </c>
      <c r="N97" s="132"/>
      <c r="O97" s="133"/>
      <c r="P97" s="132"/>
      <c r="Q97" s="133"/>
      <c r="R97" s="19" t="str">
        <f t="shared" ref="R97:S112" si="57">IF(L97=0," ",(N97-L97)/L97)</f>
        <v xml:space="preserve"> </v>
      </c>
      <c r="S97" s="19" t="str">
        <f t="shared" si="57"/>
        <v xml:space="preserve"> </v>
      </c>
      <c r="T97" s="19" t="str">
        <f t="shared" ref="T97:T115" si="58">IF(E97=0," ",(P97/E97))</f>
        <v xml:space="preserve"> </v>
      </c>
      <c r="U97" s="20" t="str">
        <f t="shared" ref="U97:U115" si="59">IF(E97=0," ",(Q97/E97))</f>
        <v xml:space="preserve"> </v>
      </c>
      <c r="V97" s="11"/>
      <c r="W97" s="12"/>
    </row>
    <row r="98" spans="1:23" hidden="1" x14ac:dyDescent="0.25">
      <c r="A98" s="21"/>
      <c r="B98" s="134"/>
      <c r="C98" s="134"/>
      <c r="D98" s="134"/>
      <c r="E98" s="135">
        <f>SUM(B98:D98)</f>
        <v>0</v>
      </c>
      <c r="F98" s="134"/>
      <c r="G98" s="134"/>
      <c r="H98" s="134"/>
      <c r="I98" s="134"/>
      <c r="J98" s="134"/>
      <c r="K98" s="134"/>
      <c r="L98" s="134"/>
      <c r="M98" s="136"/>
      <c r="N98" s="134"/>
      <c r="O98" s="136"/>
      <c r="P98" s="134"/>
      <c r="Q98" s="136"/>
      <c r="R98" s="22" t="str">
        <f t="shared" si="57"/>
        <v xml:space="preserve"> </v>
      </c>
      <c r="S98" s="22" t="str">
        <f t="shared" si="57"/>
        <v xml:space="preserve"> </v>
      </c>
      <c r="T98" s="22" t="str">
        <f t="shared" si="58"/>
        <v xml:space="preserve"> </v>
      </c>
      <c r="U98" s="23" t="str">
        <f t="shared" si="59"/>
        <v xml:space="preserve"> </v>
      </c>
      <c r="V98" s="24"/>
      <c r="W98" s="25"/>
    </row>
    <row r="99" spans="1:23" hidden="1" x14ac:dyDescent="0.25">
      <c r="A99" s="21"/>
      <c r="B99" s="134"/>
      <c r="C99" s="134"/>
      <c r="D99" s="134"/>
      <c r="E99" s="135">
        <f t="shared" ref="E99:E112" si="60">SUM(B99:D99)</f>
        <v>0</v>
      </c>
      <c r="F99" s="134"/>
      <c r="G99" s="134"/>
      <c r="H99" s="134"/>
      <c r="I99" s="134"/>
      <c r="J99" s="134"/>
      <c r="K99" s="134"/>
      <c r="L99" s="134"/>
      <c r="M99" s="136"/>
      <c r="N99" s="134"/>
      <c r="O99" s="136"/>
      <c r="P99" s="134"/>
      <c r="Q99" s="136"/>
      <c r="R99" s="22" t="str">
        <f t="shared" si="57"/>
        <v xml:space="preserve"> </v>
      </c>
      <c r="S99" s="22" t="str">
        <f t="shared" si="57"/>
        <v xml:space="preserve"> </v>
      </c>
      <c r="T99" s="22" t="str">
        <f t="shared" si="58"/>
        <v xml:space="preserve"> </v>
      </c>
      <c r="U99" s="23" t="str">
        <f t="shared" si="59"/>
        <v xml:space="preserve"> </v>
      </c>
      <c r="V99" s="24"/>
      <c r="W99" s="25"/>
    </row>
    <row r="100" spans="1:23" hidden="1" x14ac:dyDescent="0.25">
      <c r="A100" s="21"/>
      <c r="B100" s="134"/>
      <c r="C100" s="134"/>
      <c r="D100" s="134"/>
      <c r="E100" s="135">
        <f t="shared" si="60"/>
        <v>0</v>
      </c>
      <c r="F100" s="134"/>
      <c r="G100" s="134"/>
      <c r="H100" s="134"/>
      <c r="I100" s="134"/>
      <c r="J100" s="134"/>
      <c r="K100" s="134"/>
      <c r="L100" s="134"/>
      <c r="M100" s="136"/>
      <c r="N100" s="134"/>
      <c r="O100" s="136"/>
      <c r="P100" s="134"/>
      <c r="Q100" s="136"/>
      <c r="R100" s="22" t="str">
        <f t="shared" si="57"/>
        <v xml:space="preserve"> </v>
      </c>
      <c r="S100" s="22" t="str">
        <f t="shared" si="57"/>
        <v xml:space="preserve"> </v>
      </c>
      <c r="T100" s="22" t="str">
        <f t="shared" si="58"/>
        <v xml:space="preserve"> </v>
      </c>
      <c r="U100" s="23" t="str">
        <f t="shared" si="59"/>
        <v xml:space="preserve"> </v>
      </c>
      <c r="V100" s="24"/>
      <c r="W100" s="25"/>
    </row>
    <row r="101" spans="1:23" hidden="1" x14ac:dyDescent="0.25">
      <c r="A101" s="21"/>
      <c r="B101" s="134"/>
      <c r="C101" s="134"/>
      <c r="D101" s="134"/>
      <c r="E101" s="135">
        <f t="shared" si="60"/>
        <v>0</v>
      </c>
      <c r="F101" s="134"/>
      <c r="G101" s="134"/>
      <c r="H101" s="134"/>
      <c r="I101" s="134"/>
      <c r="J101" s="134"/>
      <c r="K101" s="134"/>
      <c r="L101" s="134"/>
      <c r="M101" s="136"/>
      <c r="N101" s="134"/>
      <c r="O101" s="136"/>
      <c r="P101" s="134"/>
      <c r="Q101" s="136"/>
      <c r="R101" s="22" t="str">
        <f t="shared" si="57"/>
        <v xml:space="preserve"> </v>
      </c>
      <c r="S101" s="22" t="str">
        <f t="shared" si="57"/>
        <v xml:space="preserve"> </v>
      </c>
      <c r="T101" s="22" t="str">
        <f t="shared" si="58"/>
        <v xml:space="preserve"> </v>
      </c>
      <c r="U101" s="23" t="str">
        <f t="shared" si="59"/>
        <v xml:space="preserve"> </v>
      </c>
      <c r="V101" s="24"/>
      <c r="W101" s="25"/>
    </row>
    <row r="102" spans="1:23" hidden="1" x14ac:dyDescent="0.25">
      <c r="A102" s="21"/>
      <c r="B102" s="134"/>
      <c r="C102" s="134"/>
      <c r="D102" s="134"/>
      <c r="E102" s="135">
        <f t="shared" si="60"/>
        <v>0</v>
      </c>
      <c r="F102" s="134"/>
      <c r="G102" s="134"/>
      <c r="H102" s="134"/>
      <c r="I102" s="134"/>
      <c r="J102" s="134"/>
      <c r="K102" s="134"/>
      <c r="L102" s="134"/>
      <c r="M102" s="136"/>
      <c r="N102" s="134"/>
      <c r="O102" s="136"/>
      <c r="P102" s="134"/>
      <c r="Q102" s="136"/>
      <c r="R102" s="22" t="str">
        <f t="shared" si="57"/>
        <v xml:space="preserve"> </v>
      </c>
      <c r="S102" s="22" t="str">
        <f t="shared" si="57"/>
        <v xml:space="preserve"> </v>
      </c>
      <c r="T102" s="22" t="str">
        <f t="shared" si="58"/>
        <v xml:space="preserve"> </v>
      </c>
      <c r="U102" s="23" t="str">
        <f t="shared" si="59"/>
        <v xml:space="preserve"> </v>
      </c>
      <c r="V102" s="24"/>
      <c r="W102" s="25"/>
    </row>
    <row r="103" spans="1:23" hidden="1" x14ac:dyDescent="0.25">
      <c r="A103" s="21"/>
      <c r="B103" s="134"/>
      <c r="C103" s="134"/>
      <c r="D103" s="134"/>
      <c r="E103" s="135">
        <f t="shared" si="60"/>
        <v>0</v>
      </c>
      <c r="F103" s="134"/>
      <c r="G103" s="134"/>
      <c r="H103" s="134"/>
      <c r="I103" s="134"/>
      <c r="J103" s="134"/>
      <c r="K103" s="134"/>
      <c r="L103" s="134"/>
      <c r="M103" s="136"/>
      <c r="N103" s="134"/>
      <c r="O103" s="136"/>
      <c r="P103" s="134"/>
      <c r="Q103" s="136"/>
      <c r="R103" s="22" t="str">
        <f t="shared" si="57"/>
        <v xml:space="preserve"> </v>
      </c>
      <c r="S103" s="22" t="str">
        <f t="shared" si="57"/>
        <v xml:space="preserve"> </v>
      </c>
      <c r="T103" s="22" t="str">
        <f t="shared" si="58"/>
        <v xml:space="preserve"> </v>
      </c>
      <c r="U103" s="23" t="str">
        <f t="shared" si="59"/>
        <v xml:space="preserve"> </v>
      </c>
      <c r="V103" s="24"/>
      <c r="W103" s="25"/>
    </row>
    <row r="104" spans="1:23" hidden="1" x14ac:dyDescent="0.25">
      <c r="A104" s="21"/>
      <c r="B104" s="134"/>
      <c r="C104" s="134"/>
      <c r="D104" s="134"/>
      <c r="E104" s="135">
        <f t="shared" si="60"/>
        <v>0</v>
      </c>
      <c r="F104" s="134"/>
      <c r="G104" s="134"/>
      <c r="H104" s="134"/>
      <c r="I104" s="134"/>
      <c r="J104" s="134"/>
      <c r="K104" s="134"/>
      <c r="L104" s="134"/>
      <c r="M104" s="136"/>
      <c r="N104" s="134"/>
      <c r="O104" s="136"/>
      <c r="P104" s="134"/>
      <c r="Q104" s="136"/>
      <c r="R104" s="22" t="str">
        <f t="shared" si="57"/>
        <v xml:space="preserve"> </v>
      </c>
      <c r="S104" s="22" t="str">
        <f t="shared" si="57"/>
        <v xml:space="preserve"> </v>
      </c>
      <c r="T104" s="22" t="str">
        <f t="shared" si="58"/>
        <v xml:space="preserve"> </v>
      </c>
      <c r="U104" s="23" t="str">
        <f t="shared" si="59"/>
        <v xml:space="preserve"> </v>
      </c>
      <c r="V104" s="24"/>
      <c r="W104" s="25"/>
    </row>
    <row r="105" spans="1:23" hidden="1" x14ac:dyDescent="0.25">
      <c r="A105" s="21"/>
      <c r="B105" s="134"/>
      <c r="C105" s="134"/>
      <c r="D105" s="134"/>
      <c r="E105" s="135">
        <f t="shared" si="60"/>
        <v>0</v>
      </c>
      <c r="F105" s="134"/>
      <c r="G105" s="134"/>
      <c r="H105" s="134"/>
      <c r="I105" s="134"/>
      <c r="J105" s="134"/>
      <c r="K105" s="134"/>
      <c r="L105" s="134"/>
      <c r="M105" s="136"/>
      <c r="N105" s="134"/>
      <c r="O105" s="136"/>
      <c r="P105" s="134"/>
      <c r="Q105" s="136"/>
      <c r="R105" s="22" t="str">
        <f t="shared" si="57"/>
        <v xml:space="preserve"> </v>
      </c>
      <c r="S105" s="22" t="str">
        <f t="shared" si="57"/>
        <v xml:space="preserve"> </v>
      </c>
      <c r="T105" s="22" t="str">
        <f t="shared" si="58"/>
        <v xml:space="preserve"> </v>
      </c>
      <c r="U105" s="23" t="str">
        <f t="shared" si="59"/>
        <v xml:space="preserve"> </v>
      </c>
      <c r="V105" s="24"/>
      <c r="W105" s="25"/>
    </row>
    <row r="106" spans="1:23" hidden="1" x14ac:dyDescent="0.25">
      <c r="A106" s="21"/>
      <c r="B106" s="134"/>
      <c r="C106" s="134"/>
      <c r="D106" s="134"/>
      <c r="E106" s="135">
        <f t="shared" si="60"/>
        <v>0</v>
      </c>
      <c r="F106" s="134"/>
      <c r="G106" s="134"/>
      <c r="H106" s="134"/>
      <c r="I106" s="134"/>
      <c r="J106" s="134"/>
      <c r="K106" s="134"/>
      <c r="L106" s="134"/>
      <c r="M106" s="136"/>
      <c r="N106" s="134"/>
      <c r="O106" s="136"/>
      <c r="P106" s="134"/>
      <c r="Q106" s="136"/>
      <c r="R106" s="22" t="str">
        <f t="shared" si="57"/>
        <v xml:space="preserve"> </v>
      </c>
      <c r="S106" s="22" t="str">
        <f t="shared" si="57"/>
        <v xml:space="preserve"> </v>
      </c>
      <c r="T106" s="22" t="str">
        <f t="shared" si="58"/>
        <v xml:space="preserve"> </v>
      </c>
      <c r="U106" s="23" t="str">
        <f t="shared" si="59"/>
        <v xml:space="preserve"> </v>
      </c>
      <c r="V106" s="24"/>
      <c r="W106" s="25"/>
    </row>
    <row r="107" spans="1:23" hidden="1" x14ac:dyDescent="0.25">
      <c r="A107" s="21"/>
      <c r="B107" s="134"/>
      <c r="C107" s="134"/>
      <c r="D107" s="134"/>
      <c r="E107" s="135">
        <f t="shared" si="60"/>
        <v>0</v>
      </c>
      <c r="F107" s="134"/>
      <c r="G107" s="134"/>
      <c r="H107" s="134"/>
      <c r="I107" s="134"/>
      <c r="J107" s="134"/>
      <c r="K107" s="134"/>
      <c r="L107" s="134"/>
      <c r="M107" s="136"/>
      <c r="N107" s="134"/>
      <c r="O107" s="136"/>
      <c r="P107" s="134"/>
      <c r="Q107" s="136"/>
      <c r="R107" s="22" t="str">
        <f t="shared" si="57"/>
        <v xml:space="preserve"> </v>
      </c>
      <c r="S107" s="22" t="str">
        <f t="shared" si="57"/>
        <v xml:space="preserve"> </v>
      </c>
      <c r="T107" s="22" t="str">
        <f t="shared" si="58"/>
        <v xml:space="preserve"> </v>
      </c>
      <c r="U107" s="23" t="str">
        <f t="shared" si="59"/>
        <v xml:space="preserve"> </v>
      </c>
      <c r="V107" s="24"/>
      <c r="W107" s="25"/>
    </row>
    <row r="108" spans="1:23" hidden="1" x14ac:dyDescent="0.25">
      <c r="A108" s="21"/>
      <c r="B108" s="134"/>
      <c r="C108" s="134"/>
      <c r="D108" s="134"/>
      <c r="E108" s="135">
        <f t="shared" si="60"/>
        <v>0</v>
      </c>
      <c r="F108" s="134"/>
      <c r="G108" s="134"/>
      <c r="H108" s="134"/>
      <c r="I108" s="134"/>
      <c r="J108" s="134"/>
      <c r="K108" s="134"/>
      <c r="L108" s="134"/>
      <c r="M108" s="136"/>
      <c r="N108" s="134"/>
      <c r="O108" s="136"/>
      <c r="P108" s="134"/>
      <c r="Q108" s="136"/>
      <c r="R108" s="22" t="str">
        <f t="shared" si="57"/>
        <v xml:space="preserve"> </v>
      </c>
      <c r="S108" s="22" t="str">
        <f t="shared" si="57"/>
        <v xml:space="preserve"> </v>
      </c>
      <c r="T108" s="22" t="str">
        <f t="shared" si="58"/>
        <v xml:space="preserve"> </v>
      </c>
      <c r="U108" s="23" t="str">
        <f t="shared" si="59"/>
        <v xml:space="preserve"> </v>
      </c>
      <c r="V108" s="24"/>
      <c r="W108" s="25"/>
    </row>
    <row r="109" spans="1:23" hidden="1" x14ac:dyDescent="0.25">
      <c r="A109" s="21"/>
      <c r="B109" s="134"/>
      <c r="C109" s="134"/>
      <c r="D109" s="134"/>
      <c r="E109" s="135">
        <f t="shared" si="60"/>
        <v>0</v>
      </c>
      <c r="F109" s="134"/>
      <c r="G109" s="134"/>
      <c r="H109" s="134"/>
      <c r="I109" s="134"/>
      <c r="J109" s="134"/>
      <c r="K109" s="134"/>
      <c r="L109" s="134"/>
      <c r="M109" s="136"/>
      <c r="N109" s="134"/>
      <c r="O109" s="136"/>
      <c r="P109" s="134"/>
      <c r="Q109" s="136"/>
      <c r="R109" s="22" t="str">
        <f t="shared" si="57"/>
        <v xml:space="preserve"> </v>
      </c>
      <c r="S109" s="22" t="str">
        <f t="shared" si="57"/>
        <v xml:space="preserve"> </v>
      </c>
      <c r="T109" s="22" t="str">
        <f t="shared" si="58"/>
        <v xml:space="preserve"> </v>
      </c>
      <c r="U109" s="23" t="str">
        <f t="shared" si="59"/>
        <v xml:space="preserve"> </v>
      </c>
      <c r="V109" s="24"/>
      <c r="W109" s="25"/>
    </row>
    <row r="110" spans="1:23" hidden="1" x14ac:dyDescent="0.25">
      <c r="A110" s="21"/>
      <c r="B110" s="134"/>
      <c r="C110" s="134"/>
      <c r="D110" s="134"/>
      <c r="E110" s="135">
        <f t="shared" si="60"/>
        <v>0</v>
      </c>
      <c r="F110" s="134"/>
      <c r="G110" s="134"/>
      <c r="H110" s="136"/>
      <c r="I110" s="134"/>
      <c r="J110" s="136"/>
      <c r="K110" s="134"/>
      <c r="L110" s="136"/>
      <c r="M110" s="136"/>
      <c r="N110" s="136"/>
      <c r="O110" s="136"/>
      <c r="P110" s="136"/>
      <c r="Q110" s="136"/>
      <c r="R110" s="22" t="str">
        <f t="shared" si="57"/>
        <v xml:space="preserve"> </v>
      </c>
      <c r="S110" s="22" t="str">
        <f t="shared" si="57"/>
        <v xml:space="preserve"> </v>
      </c>
      <c r="T110" s="22" t="str">
        <f t="shared" si="58"/>
        <v xml:space="preserve"> </v>
      </c>
      <c r="U110" s="23" t="str">
        <f t="shared" si="59"/>
        <v xml:space="preserve"> </v>
      </c>
      <c r="V110" s="24"/>
      <c r="W110" s="25"/>
    </row>
    <row r="111" spans="1:23" hidden="1" x14ac:dyDescent="0.25">
      <c r="A111" s="21"/>
      <c r="B111" s="134"/>
      <c r="C111" s="134"/>
      <c r="D111" s="134"/>
      <c r="E111" s="135">
        <f t="shared" si="60"/>
        <v>0</v>
      </c>
      <c r="F111" s="134"/>
      <c r="G111" s="134"/>
      <c r="H111" s="136"/>
      <c r="I111" s="134"/>
      <c r="J111" s="136"/>
      <c r="K111" s="134"/>
      <c r="L111" s="136"/>
      <c r="M111" s="136"/>
      <c r="N111" s="136"/>
      <c r="O111" s="136"/>
      <c r="P111" s="136"/>
      <c r="Q111" s="136"/>
      <c r="R111" s="22" t="str">
        <f t="shared" si="57"/>
        <v xml:space="preserve"> </v>
      </c>
      <c r="S111" s="22" t="str">
        <f t="shared" si="57"/>
        <v xml:space="preserve"> </v>
      </c>
      <c r="T111" s="22" t="str">
        <f t="shared" si="58"/>
        <v xml:space="preserve"> </v>
      </c>
      <c r="U111" s="23" t="str">
        <f t="shared" si="59"/>
        <v xml:space="preserve"> </v>
      </c>
      <c r="V111" s="24"/>
      <c r="W111" s="25"/>
    </row>
    <row r="112" spans="1:23" hidden="1" x14ac:dyDescent="0.25">
      <c r="A112" s="21"/>
      <c r="B112" s="134"/>
      <c r="C112" s="134"/>
      <c r="D112" s="134"/>
      <c r="E112" s="135">
        <f t="shared" si="60"/>
        <v>0</v>
      </c>
      <c r="F112" s="134"/>
      <c r="G112" s="134"/>
      <c r="H112" s="136"/>
      <c r="I112" s="134"/>
      <c r="J112" s="136"/>
      <c r="K112" s="134"/>
      <c r="L112" s="136"/>
      <c r="M112" s="136"/>
      <c r="N112" s="136"/>
      <c r="O112" s="136"/>
      <c r="P112" s="136"/>
      <c r="Q112" s="136"/>
      <c r="R112" s="22" t="str">
        <f t="shared" si="57"/>
        <v xml:space="preserve"> </v>
      </c>
      <c r="S112" s="22" t="str">
        <f t="shared" si="57"/>
        <v xml:space="preserve"> </v>
      </c>
      <c r="T112" s="22" t="str">
        <f t="shared" si="58"/>
        <v xml:space="preserve"> </v>
      </c>
      <c r="U112" s="23" t="str">
        <f t="shared" si="59"/>
        <v xml:space="preserve"> </v>
      </c>
      <c r="V112" s="24"/>
      <c r="W112" s="25"/>
    </row>
    <row r="113" spans="1:23" hidden="1" x14ac:dyDescent="0.25">
      <c r="A113" s="26"/>
      <c r="B113" s="137"/>
      <c r="C113" s="138"/>
      <c r="D113" s="138"/>
      <c r="E113" s="138"/>
      <c r="F113" s="137"/>
      <c r="G113" s="138"/>
      <c r="H113" s="137"/>
      <c r="I113" s="138"/>
      <c r="J113" s="137"/>
      <c r="K113" s="138"/>
      <c r="L113" s="137"/>
      <c r="M113" s="137"/>
      <c r="N113" s="137"/>
      <c r="O113" s="137"/>
      <c r="P113" s="137"/>
      <c r="Q113" s="137"/>
      <c r="R113" s="19" t="str">
        <f t="shared" ref="R113:S115" si="61">IF(L113=0," ",(N113-L113)/L113)</f>
        <v xml:space="preserve"> </v>
      </c>
      <c r="S113" s="20" t="str">
        <f t="shared" si="61"/>
        <v xml:space="preserve"> </v>
      </c>
      <c r="T113" s="19" t="str">
        <f t="shared" si="58"/>
        <v xml:space="preserve"> </v>
      </c>
      <c r="U113" s="20" t="str">
        <f t="shared" si="59"/>
        <v xml:space="preserve"> </v>
      </c>
      <c r="V113" s="27"/>
      <c r="W113" s="28"/>
    </row>
    <row r="114" spans="1:23" hidden="1" x14ac:dyDescent="0.25">
      <c r="A114" s="26" t="s">
        <v>89</v>
      </c>
      <c r="B114" s="137">
        <f t="shared" ref="B114:Q114" si="62">B97+B87</f>
        <v>0</v>
      </c>
      <c r="C114" s="137">
        <f t="shared" si="62"/>
        <v>0</v>
      </c>
      <c r="D114" s="137">
        <f t="shared" si="62"/>
        <v>0</v>
      </c>
      <c r="E114" s="137">
        <f t="shared" si="62"/>
        <v>0</v>
      </c>
      <c r="F114" s="137" t="e">
        <f t="shared" si="62"/>
        <v>#VALUE!</v>
      </c>
      <c r="G114" s="137" t="e">
        <f t="shared" si="62"/>
        <v>#VALUE!</v>
      </c>
      <c r="H114" s="137">
        <f t="shared" si="62"/>
        <v>0</v>
      </c>
      <c r="I114" s="137">
        <f t="shared" si="62"/>
        <v>0</v>
      </c>
      <c r="J114" s="137">
        <f t="shared" si="62"/>
        <v>0</v>
      </c>
      <c r="K114" s="137">
        <f t="shared" si="62"/>
        <v>0</v>
      </c>
      <c r="L114" s="137">
        <f t="shared" si="62"/>
        <v>0</v>
      </c>
      <c r="M114" s="137">
        <f t="shared" si="62"/>
        <v>0</v>
      </c>
      <c r="N114" s="137">
        <f t="shared" si="62"/>
        <v>0</v>
      </c>
      <c r="O114" s="137">
        <f t="shared" si="62"/>
        <v>0</v>
      </c>
      <c r="P114" s="137">
        <f t="shared" si="62"/>
        <v>0</v>
      </c>
      <c r="Q114" s="137">
        <f t="shared" si="62"/>
        <v>0</v>
      </c>
      <c r="R114" s="29" t="str">
        <f t="shared" si="61"/>
        <v xml:space="preserve"> </v>
      </c>
      <c r="S114" s="30" t="str">
        <f t="shared" si="61"/>
        <v xml:space="preserve"> </v>
      </c>
      <c r="T114" s="29" t="str">
        <f t="shared" si="58"/>
        <v xml:space="preserve"> </v>
      </c>
      <c r="U114" s="30" t="str">
        <f t="shared" si="59"/>
        <v xml:space="preserve"> </v>
      </c>
      <c r="V114" s="27"/>
      <c r="W114" s="28"/>
    </row>
    <row r="115" spans="1:23" hidden="1" x14ac:dyDescent="0.25">
      <c r="A115" s="31" t="s">
        <v>160</v>
      </c>
      <c r="B115" s="139">
        <f>B87</f>
        <v>0</v>
      </c>
      <c r="C115" s="139">
        <f t="shared" ref="C115:Q115" si="63">C87</f>
        <v>0</v>
      </c>
      <c r="D115" s="139">
        <f t="shared" si="63"/>
        <v>0</v>
      </c>
      <c r="E115" s="139">
        <f t="shared" si="63"/>
        <v>0</v>
      </c>
      <c r="F115" s="139" t="e">
        <f t="shared" si="63"/>
        <v>#VALUE!</v>
      </c>
      <c r="G115" s="139" t="e">
        <f t="shared" si="63"/>
        <v>#VALUE!</v>
      </c>
      <c r="H115" s="139">
        <f t="shared" si="63"/>
        <v>0</v>
      </c>
      <c r="I115" s="139">
        <f t="shared" si="63"/>
        <v>0</v>
      </c>
      <c r="J115" s="139">
        <f t="shared" si="63"/>
        <v>0</v>
      </c>
      <c r="K115" s="139">
        <f t="shared" si="63"/>
        <v>0</v>
      </c>
      <c r="L115" s="139">
        <f t="shared" si="63"/>
        <v>0</v>
      </c>
      <c r="M115" s="139">
        <f t="shared" si="63"/>
        <v>0</v>
      </c>
      <c r="N115" s="139">
        <f t="shared" si="63"/>
        <v>0</v>
      </c>
      <c r="O115" s="139">
        <f t="shared" si="63"/>
        <v>0</v>
      </c>
      <c r="P115" s="139">
        <f t="shared" si="63"/>
        <v>0</v>
      </c>
      <c r="Q115" s="139">
        <f t="shared" si="63"/>
        <v>0</v>
      </c>
      <c r="R115" s="29" t="str">
        <f t="shared" si="61"/>
        <v xml:space="preserve"> </v>
      </c>
      <c r="S115" s="30" t="str">
        <f t="shared" si="61"/>
        <v xml:space="preserve"> </v>
      </c>
      <c r="T115" s="29" t="str">
        <f t="shared" si="58"/>
        <v xml:space="preserve"> </v>
      </c>
      <c r="U115" s="30" t="str">
        <f t="shared" si="59"/>
        <v xml:space="preserve"> </v>
      </c>
      <c r="V115" s="27"/>
      <c r="W115" s="28"/>
    </row>
    <row r="116" spans="1:23" x14ac:dyDescent="0.25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4"/>
      <c r="S116" s="34"/>
      <c r="T116" s="34"/>
      <c r="U116" s="34"/>
      <c r="V116" s="28"/>
      <c r="W116" s="28"/>
    </row>
    <row r="117" spans="1:23" x14ac:dyDescent="0.25">
      <c r="A117" s="35" t="s">
        <v>161</v>
      </c>
    </row>
    <row r="118" spans="1:23" x14ac:dyDescent="0.25">
      <c r="A118" s="35" t="s">
        <v>162</v>
      </c>
    </row>
    <row r="119" spans="1:23" ht="13" x14ac:dyDescent="0.3">
      <c r="A119" s="35" t="s">
        <v>163</v>
      </c>
      <c r="B119" s="36"/>
      <c r="C119" s="36"/>
      <c r="D119" s="36"/>
      <c r="E119" s="36"/>
      <c r="F119" s="36"/>
      <c r="H119" s="36"/>
      <c r="I119" s="36"/>
      <c r="J119" s="36"/>
      <c r="K119" s="36"/>
      <c r="V119" s="36"/>
    </row>
    <row r="120" spans="1:23" ht="13" x14ac:dyDescent="0.3">
      <c r="A120" s="35" t="s">
        <v>164</v>
      </c>
      <c r="B120" s="36"/>
      <c r="C120" s="36"/>
      <c r="D120" s="36"/>
      <c r="E120" s="36"/>
      <c r="F120" s="36"/>
      <c r="H120" s="36"/>
      <c r="I120" s="36"/>
      <c r="J120" s="36"/>
      <c r="K120" s="36"/>
      <c r="V120" s="36"/>
    </row>
    <row r="121" spans="1:23" ht="13" x14ac:dyDescent="0.3">
      <c r="A121" s="35" t="s">
        <v>165</v>
      </c>
      <c r="B121" s="36"/>
      <c r="C121" s="36"/>
      <c r="D121" s="36"/>
      <c r="E121" s="36"/>
      <c r="F121" s="36"/>
      <c r="H121" s="36"/>
      <c r="I121" s="36"/>
      <c r="J121" s="36"/>
      <c r="K121" s="36"/>
      <c r="V121" s="36"/>
    </row>
    <row r="122" spans="1:23" x14ac:dyDescent="0.25">
      <c r="A122" s="35" t="s">
        <v>166</v>
      </c>
    </row>
    <row r="124" spans="1:23" ht="13" x14ac:dyDescent="0.3">
      <c r="A124" s="36"/>
      <c r="G124" s="36"/>
      <c r="W124" s="36"/>
    </row>
    <row r="125" spans="1:23" ht="13" x14ac:dyDescent="0.3">
      <c r="A125" s="36"/>
      <c r="G125" s="36"/>
      <c r="W125" s="36"/>
    </row>
    <row r="126" spans="1:23" ht="13" x14ac:dyDescent="0.3">
      <c r="A126" s="36"/>
      <c r="G126" s="36"/>
      <c r="W126" s="36"/>
    </row>
  </sheetData>
  <sheetProtection algorithmName="SHA-512" hashValue="6ssE5/2zbFKkmWRhJ/kGVNBh17ResMz5tiXg+ik2YtuMWzDsEK3KDkAdVAnzKa2lYG04dOLk0wBJIaH/+0iihQ==" saltValue="vtB/OELMnlji/DE5jkd9Q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7:Q77"/>
    <mergeCell ref="R77:S77"/>
    <mergeCell ref="T77:U77"/>
    <mergeCell ref="V77:W77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6" max="16383" man="1"/>
    <brk id="9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6CDD308-97A0-4EF0-9830-B9C98F0F82A3}"/>
</file>

<file path=customXml/itemProps2.xml><?xml version="1.0" encoding="utf-8"?>
<ds:datastoreItem xmlns:ds="http://schemas.openxmlformats.org/officeDocument/2006/customXml" ds:itemID="{B7E8D83F-5798-4365-AB59-B1549FB63D39}"/>
</file>

<file path=customXml/itemProps3.xml><?xml version="1.0" encoding="utf-8"?>
<ds:datastoreItem xmlns:ds="http://schemas.openxmlformats.org/officeDocument/2006/customXml" ds:itemID="{386935AE-CE29-479F-A908-C109C6ECF4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Summary</vt:lpstr>
      <vt:lpstr>BUF</vt:lpstr>
      <vt:lpstr>NMA</vt:lpstr>
      <vt:lpstr>EC101</vt:lpstr>
      <vt:lpstr>EC102</vt:lpstr>
      <vt:lpstr>EC104</vt:lpstr>
      <vt:lpstr>EC105</vt:lpstr>
      <vt:lpstr>EC106</vt:lpstr>
      <vt:lpstr>EC108</vt:lpstr>
      <vt:lpstr>EC109</vt:lpstr>
      <vt:lpstr>DC10</vt:lpstr>
      <vt:lpstr>EC121</vt:lpstr>
      <vt:lpstr>EC122</vt:lpstr>
      <vt:lpstr>EC123</vt:lpstr>
      <vt:lpstr>EC124</vt:lpstr>
      <vt:lpstr>EC126</vt:lpstr>
      <vt:lpstr>EC129</vt:lpstr>
      <vt:lpstr>DC12</vt:lpstr>
      <vt:lpstr>EC131</vt:lpstr>
      <vt:lpstr>EC135</vt:lpstr>
      <vt:lpstr>EC136</vt:lpstr>
      <vt:lpstr>EC137</vt:lpstr>
      <vt:lpstr>EC138</vt:lpstr>
      <vt:lpstr>EC139</vt:lpstr>
      <vt:lpstr>DC13</vt:lpstr>
      <vt:lpstr>EC141</vt:lpstr>
      <vt:lpstr>EC142</vt:lpstr>
      <vt:lpstr>EC145</vt:lpstr>
      <vt:lpstr>DC14</vt:lpstr>
      <vt:lpstr>EC153</vt:lpstr>
      <vt:lpstr>EC154</vt:lpstr>
      <vt:lpstr>EC155</vt:lpstr>
      <vt:lpstr>EC156</vt:lpstr>
      <vt:lpstr>EC157</vt:lpstr>
      <vt:lpstr>DC15</vt:lpstr>
      <vt:lpstr>EC441</vt:lpstr>
      <vt:lpstr>EC442</vt:lpstr>
      <vt:lpstr>EC443</vt:lpstr>
      <vt:lpstr>EC444</vt:lpstr>
      <vt:lpstr>DC44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Sephiri Tlhomeli</dc:creator>
  <cp:lastModifiedBy>Sephiri Tlhomeli</cp:lastModifiedBy>
  <dcterms:created xsi:type="dcterms:W3CDTF">2026-02-06T09:08:01Z</dcterms:created>
  <dcterms:modified xsi:type="dcterms:W3CDTF">2026-02-06T09:09:58Z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